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0" yWindow="945" windowWidth="14115" windowHeight="7590" tabRatio="670" activeTab="0"/>
  </bookViews>
  <sheets>
    <sheet name="Summer Research" sheetId="1" r:id="rId1"/>
    <sheet name="Psychology Summer Research" sheetId="2" r:id="rId2"/>
    <sheet name="Post-Baccalaureate" sheetId="3" r:id="rId3"/>
    <sheet name="Additional Links" sheetId="4" r:id="rId4"/>
    <sheet name="International Summer Research" sheetId="5" r:id="rId5"/>
    <sheet name="Pre-MD PhD Students" sheetId="6" r:id="rId6"/>
    <sheet name="Pre-Med Students" sheetId="7" r:id="rId7"/>
  </sheets>
  <definedNames>
    <definedName name="PsychologySummerResearch">'Psychology Summer Research'!$A$1:$H$159</definedName>
    <definedName name="SummerResearch">'Summer Research'!$A$1:$H$188</definedName>
  </definedNames>
  <calcPr fullCalcOnLoad="1"/>
</workbook>
</file>

<file path=xl/sharedStrings.xml><?xml version="1.0" encoding="utf-8"?>
<sst xmlns="http://schemas.openxmlformats.org/spreadsheetml/2006/main" count="3507" uniqueCount="2260">
  <si>
    <t>vegetable</t>
  </si>
  <si>
    <t>http://www.utsouthwestern.edu/utsw/cda/dept21010/files/234276.html</t>
  </si>
  <si>
    <t>Biomedical Engineering, Biophysics, Computational Biology, Quantitative and Analytical Chemistry, Systems Biology</t>
  </si>
  <si>
    <t>Quantitative and Physical Sciences Summer Undergraduate Research Fellowship Program (QP-SURF)</t>
  </si>
  <si>
    <t>Mathematics and computer science</t>
  </si>
  <si>
    <t>Center on Health Disparities Research Training Programs</t>
  </si>
  <si>
    <t>University of Arkansas for Medical Sciences</t>
  </si>
  <si>
    <t>REU - Microbiology University of Wisconsin</t>
  </si>
  <si>
    <t>San Francisco, CA</t>
  </si>
  <si>
    <t>http://www2.oakland.edu/physics/smart/index.cfm</t>
  </si>
  <si>
    <t>http://www.fhcrc.org/science/education/undergraduates/</t>
  </si>
  <si>
    <t>http://cbe.wisc.edu/srp-bio/index.html</t>
  </si>
  <si>
    <t>The Jackson Laboratory</t>
  </si>
  <si>
    <t>Bioengineering, Bioinformatics, Biological Sciences, Biomedical Sciences, Chemical Engineering, Chemistry/Biochemistry, Computational Neurobiology, Computer Science and Engineering, Earth Science, Electrical and Computer Engineering, Marine Biology Research Division, Marine Biodiversity and Conservation, Materials Science &amp; Engineering, Mathematics, Mechanical and Aerospace Engineering, Molecular Pathology, Neurosciences, Pharmacology, Physics, Psychology, Structural Engineering</t>
  </si>
  <si>
    <t>Berkeley, CA</t>
  </si>
  <si>
    <t>Athens, OH</t>
  </si>
  <si>
    <t>http://www.uams.edu/pharmtox/surf/</t>
  </si>
  <si>
    <t>University of Massachusetts Amherst</t>
  </si>
  <si>
    <t>Center on Health Disparities Research Training Program</t>
  </si>
  <si>
    <t>Eugene, OR</t>
  </si>
  <si>
    <t>UCLA Physics and Astronomy REU</t>
  </si>
  <si>
    <t>engineering or the physical sciences</t>
  </si>
  <si>
    <t xml:space="preserve">MADISON, WI </t>
  </si>
  <si>
    <t>Independent but quided research in variety of research labs (i.e. Bose-Einstein Condensation, Ultra-fast Laser Physics, Condensed Matter, etc…)</t>
  </si>
  <si>
    <t>Astrophysics, Nuclear physics and Particle Physics</t>
  </si>
  <si>
    <t>Summer Undergraduate Research Program (SURP)
in Molecular and Developmental Neurobiology</t>
  </si>
  <si>
    <t>Biological Engineering</t>
  </si>
  <si>
    <t xml:space="preserve">$4480 to $5600   </t>
  </si>
  <si>
    <t>University of Arkansas</t>
  </si>
  <si>
    <t>Nano-materials and Nano-mechanics</t>
  </si>
  <si>
    <t>10-weeks</t>
  </si>
  <si>
    <t>LSU/HHMI Summer Undergraduate Research Program</t>
  </si>
  <si>
    <t>http://pharmacology.ucsd.edu/other/surf.php</t>
  </si>
  <si>
    <t>Rice University Summer Institute of Statistics Research Program for Undergraduates (RUSIS)</t>
  </si>
  <si>
    <t>Summer Undergraduate Research Fellowship Program (SURF)</t>
  </si>
  <si>
    <t>Washington University at Saint Louis</t>
  </si>
  <si>
    <t>http://www.che.sc.edu/centers/reu</t>
  </si>
  <si>
    <t>Salary</t>
  </si>
  <si>
    <t>Georgia Institute of Technology</t>
  </si>
  <si>
    <t>Molecular techniques such as gene cloning, genome analysis in plants and animals, over expression of foreign genes in bacteria and plants, molecular genetics and bioinformatics</t>
  </si>
  <si>
    <t>Physics</t>
  </si>
  <si>
    <t>Statistical Sciences</t>
  </si>
  <si>
    <t>Central Michigan University</t>
  </si>
  <si>
    <t>Charlottesville, VA</t>
  </si>
  <si>
    <t>http://www.stanford.edu/dept/physics/academics/summer/SummerResearch.htm</t>
  </si>
  <si>
    <t>Underrepresented miniority (URM) medicial and undergraduate students an opportunity in basic, clinical nad transitional research projects</t>
  </si>
  <si>
    <t>Grand Valley State University Mathematics REU Program</t>
  </si>
  <si>
    <t>Post-baccalaureate Research Education Program</t>
  </si>
  <si>
    <t>http://www.bama.ua.edu/~chem/undergraduate/summerprogs/surp.html</t>
  </si>
  <si>
    <t>Fred Hutchinson Cancer Research Center</t>
  </si>
  <si>
    <t>Donald Danforth Plant Science Center Summer Undergraduate Internship Program</t>
  </si>
  <si>
    <t>Marine Sciences: Biology and Ecology or Marine Organisms, Oceanograpghy, Marine Geology, Estuarine Ecology, Biogeochemistry, Satellite Remote Sensing, Ocean and Atmosphere Physics and many others</t>
  </si>
  <si>
    <t>GLOBES Summer Undergraduate Research Program</t>
  </si>
  <si>
    <t>Manhattan, KS</t>
  </si>
  <si>
    <t>Minneapolis, MN</t>
  </si>
  <si>
    <t>Laramie, WY</t>
  </si>
  <si>
    <t>Undergraduate Summer Research Program</t>
  </si>
  <si>
    <t>Harvard Medical School</t>
  </si>
  <si>
    <t>Mathematics</t>
  </si>
  <si>
    <t>Center for Neuroscience(CNUP)</t>
  </si>
  <si>
    <t>http://www.ots.ac.cr/index.php?option=com_content&amp;task=view&amp;id=317&amp;Itemid=468</t>
  </si>
  <si>
    <t>NSF-Research Experience for Undergraduates</t>
  </si>
  <si>
    <t>http://faculty.csuci.edu/cynthia.wyels/REU</t>
  </si>
  <si>
    <t>Health disparities, tropical infectious diseases, reproductive health and HIV/AIDs at sites in Africa, Caribbean and Latin American</t>
  </si>
  <si>
    <t>Biomedical reseacrh training program for recent college fraduates from underrepresented groups who are considering graduate level training in the biomedical sciences.</t>
  </si>
  <si>
    <t>http://www.cityofhope.org/education/summer-student-academy/Pages/default.aspx</t>
  </si>
  <si>
    <t>Los Angeles, CA</t>
  </si>
  <si>
    <t>Website</t>
  </si>
  <si>
    <t>Michigan Post-Baccalaureate Research education Program</t>
  </si>
  <si>
    <t>http://www.uncg.edu/cmp/reu</t>
  </si>
  <si>
    <t>http://www.meeg.uark.edu/reu.php</t>
  </si>
  <si>
    <t>Durham, NC</t>
  </si>
  <si>
    <t>http://www.bsos.umd.edu/diversity/summer-research-initiative.aspx</t>
  </si>
  <si>
    <t>College of Engineering Research Experience for Undegraduates (REU)</t>
  </si>
  <si>
    <t>Allendale, MI</t>
  </si>
  <si>
    <t>UW-Madison College of Engineering</t>
  </si>
  <si>
    <t>FEBRUARY 24, 2012.</t>
  </si>
  <si>
    <t>Variety of Enigeering and Science</t>
  </si>
  <si>
    <t>Engineering Research Outreach Program</t>
  </si>
  <si>
    <t>Joint Predoctoral Research</t>
  </si>
  <si>
    <t>http://www.ecs.umass.edu/ugrad_research</t>
  </si>
  <si>
    <t>Structure and Function of Proteins (NSF REU)</t>
  </si>
  <si>
    <t>Environmental Sciences and Resource Economics</t>
  </si>
  <si>
    <t>http://www.eg.bucknell.edu/physics/reu.html</t>
  </si>
  <si>
    <t>Competitive Slary 40hrs/week</t>
  </si>
  <si>
    <t>University of Minnesota</t>
  </si>
  <si>
    <t>Discovery Prep at OSU</t>
  </si>
  <si>
    <t>Ability to ehance under-represented individuals in the biomedical sciences to gain entry to recognized Ph.D programs</t>
  </si>
  <si>
    <t>http://www.rockefeller.edu/SURF/</t>
  </si>
  <si>
    <t>NSF Summer Program in Applied Psychology</t>
  </si>
  <si>
    <t>Gainesville, FL</t>
  </si>
  <si>
    <t>Boyce Thompson Institute</t>
  </si>
  <si>
    <t>psychology, medicine, physics, linguistics, physiology, engineering, biology, sociology, anthropology</t>
  </si>
  <si>
    <t>http://www.minorityhealth.org/p-student-public.php</t>
  </si>
  <si>
    <t xml:space="preserve"> Ornithology &amp; field biology</t>
  </si>
  <si>
    <t>Faculty and Student Teams (FaST) Summer 2011</t>
  </si>
  <si>
    <t>University of Arizona</t>
  </si>
  <si>
    <t>Summer Program in Quantitative Sciences</t>
  </si>
  <si>
    <t>www.cbu.edu/mhirt</t>
  </si>
  <si>
    <t>Los Alamos National Laboratory Student Internship Program</t>
  </si>
  <si>
    <t>Molecular Medicine</t>
  </si>
  <si>
    <t>Health Professions Advanced Summer Scholars Program (Health P.A.S.S)</t>
  </si>
  <si>
    <t>Varies with experience</t>
  </si>
  <si>
    <t>Tucson, AZ</t>
  </si>
  <si>
    <t>Baltimore, Maryland</t>
  </si>
  <si>
    <t>http://www.jefferson.edu/jcgs/summer_internship_2011.cfm</t>
  </si>
  <si>
    <t xml:space="preserve">Biophysics, Medical and Imaging Physics, Optics and Optical Materials, Condensed Matter, Particle-Astrophysics and Cosmology </t>
  </si>
  <si>
    <t>Undergraduate Summer Internships at the Institut Pasteur</t>
  </si>
  <si>
    <t>Health Disparities</t>
  </si>
  <si>
    <t>http://www.mayo.edu/mgs/surf.html</t>
  </si>
  <si>
    <t>Mathematics: analysis, applied mathmematics, graph theory, and matrix theory.</t>
  </si>
  <si>
    <t>Friday, February 25, 2011</t>
  </si>
  <si>
    <t>no deadline</t>
  </si>
  <si>
    <t xml:space="preserve">$4000 stipend, free on-campus housing, $800 support for meals, and up to $500 reimbursement of travel expenses. </t>
  </si>
  <si>
    <t>Great basin Institute</t>
  </si>
  <si>
    <t>Summer Undergraduate Research Program (SURP)</t>
  </si>
  <si>
    <t>University of California, Davis Health System</t>
  </si>
  <si>
    <t>Lincoln, NE</t>
  </si>
  <si>
    <t>Evanston, IL</t>
  </si>
  <si>
    <t>http://people.gl.ciw.edu/summerscholars/index.html</t>
  </si>
  <si>
    <t>multiple disiplinaries</t>
  </si>
  <si>
    <t>Psychology / Neuro Science</t>
  </si>
  <si>
    <t>Biostatistics, epidemiology and public health research</t>
  </si>
  <si>
    <t>http://www.cshl.edu/education/urp/application-guidelines</t>
  </si>
  <si>
    <t>SPUR Summer Research</t>
  </si>
  <si>
    <t>Undergraduate-to-graduate bridge program designed to broaden participation in the atmospheric and related scinces.</t>
  </si>
  <si>
    <t xml:space="preserve">Michigan State University </t>
  </si>
  <si>
    <t>Public Health</t>
  </si>
  <si>
    <t>http://studentservices.engr.wisc.edu/diversity/sure/</t>
  </si>
  <si>
    <t>University of Rochester Medical Center</t>
  </si>
  <si>
    <t>http://aah.ucdavis.edu/aper.html</t>
  </si>
  <si>
    <t>http://glial.psych.wisc.edu/index.php/prepapplication/prepappprocedure</t>
  </si>
  <si>
    <t>http://www.chem.ku.edu/reu</t>
  </si>
  <si>
    <t>http://www.columbia.edu/cu/biology/ug/amgen/</t>
  </si>
  <si>
    <t>http://www.pratt.duke.edu/about/outreach.php</t>
  </si>
  <si>
    <t>Lehigh University</t>
  </si>
  <si>
    <t>http://www.educ.msu.edu/cepse/epet/overview-hybrid.asp</t>
  </si>
  <si>
    <t>REU Site: Training in Redox Biology</t>
  </si>
  <si>
    <t>Students with bachelor's degress who wish to do additional undegraduate work to perpare for a new career direction or to strengthen a professional school application</t>
  </si>
  <si>
    <t>Smithsonian Enviromental Research Center</t>
  </si>
  <si>
    <t>SUNY Undergraduate Research Fellowship</t>
  </si>
  <si>
    <t>The Graduate School of Biomedical Sciences</t>
  </si>
  <si>
    <t>North Carolina Health Careers Access Program</t>
  </si>
  <si>
    <t>Institution</t>
  </si>
  <si>
    <t xml:space="preserve"> 10-weeks</t>
  </si>
  <si>
    <t>Link</t>
  </si>
  <si>
    <t>Sciences and Engineering</t>
  </si>
  <si>
    <t>Boston, MA</t>
  </si>
  <si>
    <t>http://www.cst.cmich.edu/mathematics/research/REU_and_LURE.shtml</t>
  </si>
  <si>
    <t>The American Physiological Society</t>
  </si>
  <si>
    <t>1,000 per month</t>
  </si>
  <si>
    <t>Oregon Health &amp; Science University</t>
  </si>
  <si>
    <t>The Summer Research Initiative</t>
  </si>
  <si>
    <t>University of Chicago</t>
  </si>
  <si>
    <t>Williamstown, MA</t>
  </si>
  <si>
    <t>Rice University</t>
  </si>
  <si>
    <t>gravitational-wave astronomy</t>
  </si>
  <si>
    <t>Lehigh Iniversity REU Program in Physics</t>
  </si>
  <si>
    <t>http://rwjms.umdnj.edu/neuroscience/grad_pgm/summer_prog/</t>
  </si>
  <si>
    <t>Medicine and Biomedical Science</t>
  </si>
  <si>
    <t>Summer Research Program:
Research Experiences for Undergraduates</t>
  </si>
  <si>
    <t>Massachusetts Institute of Tecnology</t>
  </si>
  <si>
    <t>http://checmistry.ucsc.edu/Projects/ThaiREU/index.html</t>
  </si>
  <si>
    <t>http://psy.psych.colostate.edu/reu/index.asp</t>
  </si>
  <si>
    <t>Lewisburg, PA</t>
  </si>
  <si>
    <t>http://www.physics.nd.edu/research/reu</t>
  </si>
  <si>
    <t xml:space="preserve">Oxidative Stress, Genes and Environment Interactions, Endocrine and Reproductive Disruption, Lung and Airway Disease, Toxicology, Heavy Metal Exposures, Childhood Developmental Disorders and the Environment, Cancer, Chemicals in the Environment, GIS and Environmental Justice
</t>
  </si>
  <si>
    <t>Houston, TX</t>
  </si>
  <si>
    <t>http://www.nsec.northwestern.edu/REU.htm</t>
  </si>
  <si>
    <t>Bethesda, Maryland</t>
  </si>
  <si>
    <t>Aurora, CO</t>
  </si>
  <si>
    <t>Mount-Sinai Post Baccalaureate Research Education program (PREP)</t>
  </si>
  <si>
    <t>Mental Health</t>
  </si>
  <si>
    <t>http://www.serc.si.edu/pro_training/internships/internships.aspx</t>
  </si>
  <si>
    <t>http://mmcri.org/education/ssrpdescription.html</t>
  </si>
  <si>
    <t>University of California, San Francisco School of Dentistry</t>
  </si>
  <si>
    <t>http://www.ugeducation.ucla.edu/urc-care/AmgenScholars.htm</t>
  </si>
  <si>
    <t>Science and Biotechnology</t>
  </si>
  <si>
    <t>URC CARE Amgen Scholars Program</t>
  </si>
  <si>
    <t>Nuclear Chemistry and Applied Technology</t>
  </si>
  <si>
    <t>Program Dates</t>
  </si>
  <si>
    <t>University of California, San Diego</t>
  </si>
  <si>
    <t>http://www.lanl.gov/education</t>
  </si>
  <si>
    <t>Smithsonian Institution</t>
  </si>
  <si>
    <t>Hybrid Doctoral Degree (Ph.D.) in Educational Psychology and Educational Technology</t>
  </si>
  <si>
    <t>Columbia University/Barnard College</t>
  </si>
  <si>
    <t>San Diego, CA</t>
  </si>
  <si>
    <t>Mathematics, statistics, biology or health sciences</t>
  </si>
  <si>
    <t>http://www.cns.nyu.edu/undergrad/surp/</t>
  </si>
  <si>
    <t>http://cnup.neurobio.pitt.edu/training/summer/index.aspx</t>
  </si>
  <si>
    <t>University of California, Santa Cruz</t>
  </si>
  <si>
    <t>Woods Hole Oceanographic Institution</t>
  </si>
  <si>
    <t>http://www.nigms.nih.gov/Training/InstPredoc/PredocInst-Biostatistics.htm</t>
  </si>
  <si>
    <t>May 30 - August 5, 2011</t>
  </si>
  <si>
    <t>10-16 weeks</t>
  </si>
  <si>
    <t>Maria Mitchell Association</t>
  </si>
  <si>
    <t>University of New Mexico</t>
  </si>
  <si>
    <t>http://www.mcw.edu/graduateschool/programsSPUR.htm</t>
  </si>
  <si>
    <t>Research Experience for Undergraduates: Gulf of Maine and the World Ocean</t>
  </si>
  <si>
    <t>Point Reyes Bird Observatory (PRBO) Conservation Science</t>
  </si>
  <si>
    <t>Research Experience for Undergraduates (REU) summer program</t>
  </si>
  <si>
    <t>adjusted yearly; the level depends on prior experience</t>
  </si>
  <si>
    <t>Penn State University</t>
  </si>
  <si>
    <t>24,000/yr</t>
  </si>
  <si>
    <t>Program Name</t>
  </si>
  <si>
    <t>Portland, OR</t>
  </si>
  <si>
    <t>University of Colorado at Boulder</t>
  </si>
  <si>
    <t xml:space="preserve">    * Experimental and Theoretical Condensed Matter Physics
    * Experimental and Theoretical Elementary Particle Physics
    * Non-linear Dynamics and Chaos
    * Space and Cosmic Ray Physics
    * Theoretical and Observational Astronomy and Astrophysics
    * Experimental Atomic Physics &amp; Ultracold Atoms
    * Experimental Biophysics
</t>
  </si>
  <si>
    <t>Oregon State University</t>
  </si>
  <si>
    <t>10 weeks</t>
  </si>
  <si>
    <t xml:space="preserve">nanomedicine and bionanotechnology </t>
  </si>
  <si>
    <t xml:space="preserve">Summer Research Opportunities Program for Undergraduates </t>
  </si>
  <si>
    <t>biomedical and behavioural sciences relevant to preventing and treating cardiovascular disease</t>
  </si>
  <si>
    <t>http://www.rpi.edu/dept/phys/undergraduate/reseacrh/reu.html</t>
  </si>
  <si>
    <t>http://www.mmo.org</t>
  </si>
  <si>
    <t>Friday. March 11, 2011</t>
  </si>
  <si>
    <t>University of Virginia Summer Rsearch Intership Program (SRIP)</t>
  </si>
  <si>
    <t>Drexel University College of Medicine</t>
  </si>
  <si>
    <t>Biological and biomedical sciences</t>
  </si>
  <si>
    <t>11-12 weeks</t>
  </si>
  <si>
    <t>Princeton, NJ</t>
  </si>
  <si>
    <t>$500 per week plus room &amp; board</t>
  </si>
  <si>
    <t>A Summer NSF-REU Program in Chemistry Intergrating Research, Education, and Career Development in an Interdisciplinary Environment</t>
  </si>
  <si>
    <t>Enivironmental microbiology: Ecological role, diversity and survival strategies of microorganisms in their natural habitats</t>
  </si>
  <si>
    <t>http://www.umt.edu/cehs/Education/Summer_Programs/default.aspx</t>
  </si>
  <si>
    <t>CSU Channel Islands</t>
  </si>
  <si>
    <t>Chicago, IL</t>
  </si>
  <si>
    <t>http://www.biology.lsu.edu/hhmiprog/undergrad</t>
  </si>
  <si>
    <t>Healthcare and public health</t>
  </si>
  <si>
    <t>Provo, UT</t>
  </si>
  <si>
    <t>NSF/REU: Biological, Environmental, and Materials Chemistry Research at Texas A&amp;M University</t>
  </si>
  <si>
    <t>http://www.grad.arizona.edu/sri</t>
  </si>
  <si>
    <t>Health professions: Osteopathic Medicine (D.O), Podiatric Medicine and Surgery (D.P.M.) Physical Therapy (D.P.T.) and Physician Assistant (P.A.)</t>
  </si>
  <si>
    <t>Systems and Integrative Biology</t>
  </si>
  <si>
    <t>Ames, IA</t>
  </si>
  <si>
    <t>http://pire-europe.chem.ttu.edu</t>
  </si>
  <si>
    <t>http://www.urop.uci.edu/about.html</t>
  </si>
  <si>
    <t>Chemistry/BioChemistry</t>
  </si>
  <si>
    <t>Multi-functional nanoscale material structures</t>
  </si>
  <si>
    <t>Summer Equity Rsearch Program</t>
  </si>
  <si>
    <t>http://www.phys.cwru.edu/reu/</t>
  </si>
  <si>
    <t>Algorithmic Combinatories on Words</t>
  </si>
  <si>
    <t>Northwestern University</t>
  </si>
  <si>
    <t>SOARS c/o University Corporation for Atmospheric Research</t>
  </si>
  <si>
    <t>Drexel University College of Medicine Post Baccalaureate Pre-Medical Program</t>
  </si>
  <si>
    <t>Cold Spring Harbor, NY</t>
  </si>
  <si>
    <t>Loma Linda University</t>
  </si>
  <si>
    <t>Seattle, WA</t>
  </si>
  <si>
    <t>Robert Wood Johnson Medical School</t>
  </si>
  <si>
    <t>Materials, Medical Physics and Biochemistry</t>
  </si>
  <si>
    <t>http://www.med.upenn.edu/moecular/undegrad.shtml</t>
  </si>
  <si>
    <t>North Carolina State University Syntetic Biology Resrach Experience</t>
  </si>
  <si>
    <t>Hughes Scholars Program (HSP)</t>
  </si>
  <si>
    <t>Syracuse, NY</t>
  </si>
  <si>
    <t>University of Utah Program in Neuroscience</t>
  </si>
  <si>
    <t>Summer Internship Program (SIP) in Biomedical Research</t>
  </si>
  <si>
    <t>Students in pursuit of MA/Ph.D in Psychology, Public Health, Social &amp;Physical Sciences</t>
  </si>
  <si>
    <t>http://www.hope.edu/academic/physics/reu7/</t>
  </si>
  <si>
    <t xml:space="preserve">Elementary Particle Physics, Accelerator and Synchrotron Radiation Science. </t>
  </si>
  <si>
    <t>Mount Pleasant, MI</t>
  </si>
  <si>
    <t>Irvine, CA</t>
  </si>
  <si>
    <t>Cambridge, MA</t>
  </si>
  <si>
    <t>Integrated Biological Sciences Summer Research Program (IBS-SRP)</t>
  </si>
  <si>
    <t>http://www.stat.rice.edu/~jrojo</t>
  </si>
  <si>
    <t>Community College Institute(CCI) Summer 2011</t>
  </si>
  <si>
    <t>Bronx, NY</t>
  </si>
  <si>
    <t>http://www.pasteurfoundation.org</t>
  </si>
  <si>
    <t xml:space="preserve">Bioinformatics and Computational Biology </t>
  </si>
  <si>
    <t xml:space="preserve">Undergraduate Research into the Social Psychophysiology of Compassion (SPC) </t>
  </si>
  <si>
    <t>Edgewater, Maryland</t>
  </si>
  <si>
    <t>Research Experience for Undergraduates in Physics at Rensselaer</t>
  </si>
  <si>
    <t>Research Experience for Undergraduates (REU)</t>
  </si>
  <si>
    <t>Planet molecular biology, genetics and development, bioinformatics, breeding and biochemistry</t>
  </si>
  <si>
    <t xml:space="preserve">Biomedical </t>
  </si>
  <si>
    <t>www.brighamandwomens.org/cfdd/omc/stars.aspx</t>
  </si>
  <si>
    <t>Global Change, Landscape ecology, ecology of coastal ecosystems, population and community ecology, environmental education.</t>
  </si>
  <si>
    <t>http://sols.unlv.edu/reu_main.html</t>
  </si>
  <si>
    <t>Colorado State University</t>
  </si>
  <si>
    <t>UC Davis Physics REU Program</t>
  </si>
  <si>
    <t>NIH</t>
  </si>
  <si>
    <t>Germany</t>
  </si>
  <si>
    <t>SSI - Summer Student Internship Program</t>
  </si>
  <si>
    <t>biological sciences related field</t>
  </si>
  <si>
    <t>http://www.nigms.nih.gov/Training/InstPredoc/PredocInst-Pharmacological.htm</t>
  </si>
  <si>
    <t>Cleveland State University</t>
  </si>
  <si>
    <t>Life Sciences Summer Undergraduate Research Program (LSSURP)</t>
  </si>
  <si>
    <t>http://create-reu.ucdavis.edu</t>
  </si>
  <si>
    <t>Biochemistry &amp; Molecular Biophysics, Cell &amp; Molecular Biology, Developmental Biology, Genetics, Genomics &amp; Computational Biology, Immunology, Microbiology, parasitology &amp; virology, neuroscience &amp; pharmacological sciences, psychology</t>
  </si>
  <si>
    <t>NYU Langone Medical Center SURP</t>
  </si>
  <si>
    <t>Camarillo, CA</t>
  </si>
  <si>
    <t>Piscataway, NJ</t>
  </si>
  <si>
    <t>Mathematical sciences</t>
  </si>
  <si>
    <t>Richmond, VA</t>
  </si>
  <si>
    <t>Emory University</t>
  </si>
  <si>
    <t>UC Davis Pre-Medicial Post-baccalaureate Program for 1st Time and Re-Applicants</t>
  </si>
  <si>
    <t>East Lansing, MI</t>
  </si>
  <si>
    <t>Program is for students who do not have a science background. Help prepare students to take admission exams in additions to classes</t>
  </si>
  <si>
    <t>Summer Undergraduate Research Experience (SURE)</t>
  </si>
  <si>
    <t>Astrophysics</t>
  </si>
  <si>
    <t>Creighton University</t>
  </si>
  <si>
    <t>Some acceoted fellows will be working at the molecular or cellular level in laboratories, other will be working with small animals and some may be collecting date and doing research at oudoor field sites</t>
  </si>
  <si>
    <t>SMALL-Research Experiences for Undergraduates</t>
  </si>
  <si>
    <t>Harvard School of Public Health</t>
  </si>
  <si>
    <t>College Park, MD</t>
  </si>
  <si>
    <t>Research based-training</t>
  </si>
  <si>
    <t>biology related research (some are related to psychology; see specific mentors)</t>
  </si>
  <si>
    <t>Raleigh, NC</t>
  </si>
  <si>
    <t>http://www.hhmi.org/janelia/undergrad.html</t>
  </si>
  <si>
    <t>January 13, 2012,</t>
  </si>
  <si>
    <t>Janelia Farms</t>
  </si>
  <si>
    <t>Janelia Undergraduate Scholars</t>
  </si>
  <si>
    <t>http://www.unl.edu/summerprogram/research2011/math.shtml</t>
  </si>
  <si>
    <t>University of Nebraska - Lincoln</t>
  </si>
  <si>
    <t>REU in Applied Mathematics</t>
  </si>
  <si>
    <t>http://www.unl.edu/summerprogram/research2011/chemistry.shtml</t>
  </si>
  <si>
    <t>SROP in Chemistry</t>
  </si>
  <si>
    <t>Brain Research Institute Summer Undergraduate Research Experience (BRI-SURE)</t>
  </si>
  <si>
    <t>$4650, a housing allowance, and a travel allowance for a round trip to/from Ithaca.</t>
  </si>
  <si>
    <t>National nenotechnology Infrastructure Network Research Experience for Undergraduates Program (NNIN REU)</t>
  </si>
  <si>
    <t>Psychology &amp;Social Policy Track</t>
  </si>
  <si>
    <t>Research Experience for Undergraduates in Chemistry at the Univ. of Alabama</t>
  </si>
  <si>
    <t>African American Studies, Anthropology, Criminology and Criminal Justice, Economics, Geography, Government &amp; Politics, Hearing &amp; Speech Sciences*, Psychology, Sociology</t>
  </si>
  <si>
    <t xml:space="preserve">Pullman, WA </t>
  </si>
  <si>
    <t>Public Health Summer Fellows Program (PHSF)</t>
  </si>
  <si>
    <t>University of Alabama at Birmingham</t>
  </si>
  <si>
    <t>NSF/REU Research Experience for Undergraduates</t>
  </si>
  <si>
    <t>St. Paul, MN</t>
  </si>
  <si>
    <t>SUMar - Kansas State University</t>
  </si>
  <si>
    <t>City-State</t>
  </si>
  <si>
    <t>500 per week</t>
  </si>
  <si>
    <t>Maryland Sea Grant</t>
  </si>
  <si>
    <t>Rockefeller University</t>
  </si>
  <si>
    <t>Undergraduate Research Experience in Estauarine Process</t>
  </si>
  <si>
    <t>MIT Biological Engineering Summer (REU)</t>
  </si>
  <si>
    <t>Helping students gain entry into Medical school</t>
  </si>
  <si>
    <t>Chapel Hill, NC</t>
  </si>
  <si>
    <t>Minority Health and Health Disparities International Research Training - Taiwan</t>
  </si>
  <si>
    <t>Bioengineering, Bioinformatics, Division of Biological Sciences, Biomedical Sciences, Chemistry / Biochemistry, Neurosciences, Anthropology, Physics, Epidemiology, Human Development</t>
  </si>
  <si>
    <t>http://www.nigms.nih.gov/Training/InstPredoc/PredocInst-MSTP.htm</t>
  </si>
  <si>
    <t>Rsearch Experience in Molecular Biotechnology and Genomics</t>
  </si>
  <si>
    <t>Five programmatic themes including lab and research experience</t>
  </si>
  <si>
    <t>Association of American Medical Colleges</t>
  </si>
  <si>
    <t>Tuesday, March 1, 2011</t>
  </si>
  <si>
    <t>Aimed at developing and enriching the academic knowledge base and skills of student priot to their entrance into medical school</t>
  </si>
  <si>
    <t>minimum duration is 8 weeks; the maximum so far has been about 14 weeks</t>
  </si>
  <si>
    <t>ACS Nuclear and Radiochemistry Summer Schools</t>
  </si>
  <si>
    <t>Biological Engineering, biotechnology, applied biology and chemistry</t>
  </si>
  <si>
    <t>Baltimore, MD</t>
  </si>
  <si>
    <t>University of California, Berkeley</t>
  </si>
  <si>
    <t>University of Wisconsin at Madison</t>
  </si>
  <si>
    <t>Molecular Biophysics</t>
  </si>
  <si>
    <t>Thai REU: Research Experience for Undergratuate in Bangkok, Thailand</t>
  </si>
  <si>
    <t>SUNY Potsdam</t>
  </si>
  <si>
    <t>Cleveland OH</t>
  </si>
  <si>
    <t>http://www.ugeducation.ucla.edu/urc-care/Off-campus%20Summer%20Programs%20for%20website_2011.pdf</t>
  </si>
  <si>
    <t>Training for Research and Academic Careers in Communication Sciences (TRACCS)</t>
  </si>
  <si>
    <t>Bethlehem, PA</t>
  </si>
  <si>
    <t>Memphis, TN</t>
  </si>
  <si>
    <t>National Inst. Of Standards &amp; Technology</t>
  </si>
  <si>
    <t>Monday, February 28, 2011.</t>
  </si>
  <si>
    <t>Bar Harbor, Maine</t>
  </si>
  <si>
    <t>Research Experience for Undergraduates in Astrophysics, Nuclear and Particle Physics</t>
  </si>
  <si>
    <t>Division of Biology and Biomedical Sciences (DBBS) Summer Research Program</t>
  </si>
  <si>
    <t>Texas A&amp;M University</t>
  </si>
  <si>
    <t>University of Iowa</t>
  </si>
  <si>
    <t>Missoula, MT</t>
  </si>
  <si>
    <t>Respiratory Toxicology and Immunotoxicology, Neurotoxicology, Cardiovascular and Developmental Toxicology, Epidemiology and Exposure Assessment</t>
  </si>
  <si>
    <t>Las Vegas, NV</t>
  </si>
  <si>
    <t>University of California, Irvine</t>
  </si>
  <si>
    <t>Troy, NY</t>
  </si>
  <si>
    <t>West Boothbay Harbor, ME</t>
  </si>
  <si>
    <t>biochemistry; structural biology and chemistry; molecular, cell and developmental biology; immunology; virology and microbiology; neuroscience; physics; and mathematical biology.</t>
  </si>
  <si>
    <t>Full Tuition</t>
  </si>
  <si>
    <t>http://www.physics.purdue.edu/reu/</t>
  </si>
  <si>
    <t>SUNY Postsdam/Clarkson REU in Mathematics</t>
  </si>
  <si>
    <t>Biology, Molecular Biology, Molecular and Cellular Biology, Biological Sciences, Microbiology, Biochemistry, Biochemistry and Cell Biology, Chemistry, Bioengineering, and Neurosciences.</t>
  </si>
  <si>
    <t>Bethesda, MD</t>
  </si>
  <si>
    <t>Physics and Engineering. Acousticss, astronomy, nano-technology, neutron detecion, lasers optics, plasma physics and theory</t>
  </si>
  <si>
    <t>Provide individuals with additional extensive academic enhancements and research expereience to allow them to gain Ph.D  in biomedically relevant sciences</t>
  </si>
  <si>
    <t>University of Massachusetts</t>
  </si>
  <si>
    <t>http://depts.washington.edu/ehug/ehrep/index.html</t>
  </si>
  <si>
    <t>1,000/month</t>
  </si>
  <si>
    <t>Institute for Nano-BioTechnology</t>
  </si>
  <si>
    <t>Omaha, NE</t>
  </si>
  <si>
    <t>Duarte, CA</t>
  </si>
  <si>
    <t>8 weeks minimum</t>
  </si>
  <si>
    <t>University of Wisconsin-Madison</t>
  </si>
  <si>
    <t>Amherst, MA</t>
  </si>
  <si>
    <t>Undergraduate Research Opportunities Program(UROP)</t>
  </si>
  <si>
    <t>Clinical laboratory science combines the challenges and rewards of medicine and science with service to humanity</t>
  </si>
  <si>
    <t>Summer Research Opportunity Program (SROP 2011)</t>
  </si>
  <si>
    <t>International research in Brazil, Uganda, and Thailand. Focusing on biomedical and behavioral sciences</t>
  </si>
  <si>
    <t>Chemistry amd Medicine</t>
  </si>
  <si>
    <t>University Park, PA</t>
  </si>
  <si>
    <t>http://chemistry.uark.edu/1197.htm</t>
  </si>
  <si>
    <t>University of Missouri</t>
  </si>
  <si>
    <t>Pattern Formation and Chaos, Theoretical Quantum Optics, Astronomy, Experimental Atomic Physics (Cold Atom Magnetometry), Medical Physics (Nonlinear Dynamics of Neural Networks), Quantum Information Theory</t>
  </si>
  <si>
    <t>University of Nebraska, Lincoln</t>
  </si>
  <si>
    <t>Animal Sciences, Chemistry, Cell and Molecular Biology, Plant Genetics, Home Networking Technologies, Necular Sciences, Agricultural Research.</t>
  </si>
  <si>
    <t>Boulder, CO</t>
  </si>
  <si>
    <t>Lubbock, TX</t>
  </si>
  <si>
    <t>Kansas State University</t>
  </si>
  <si>
    <t>Bloomberg School of Public Health 2011 Summer Institute in Mental Health Research</t>
  </si>
  <si>
    <t>mental health care of U.S. Latinos with serious mental illness</t>
  </si>
  <si>
    <t>Research Experiences for Undergraduates at Cary institute</t>
  </si>
  <si>
    <t>University of Texas, Southwestern Medical Center</t>
  </si>
  <si>
    <t>related Lab's research</t>
  </si>
  <si>
    <t>Bigelow Laboratory for Ocean Sciences</t>
  </si>
  <si>
    <t xml:space="preserve">REU for North American Students </t>
  </si>
  <si>
    <t>Medical College of Wisconsin</t>
  </si>
  <si>
    <t>University of Michigan</t>
  </si>
  <si>
    <t>University of California, San Francisco</t>
  </si>
  <si>
    <t>biophysics</t>
  </si>
  <si>
    <t>http://www.oucom.ohiou.edu/Admissions/surfprog.htm</t>
  </si>
  <si>
    <t>www.dbbssummerresearch.wustl.edu</t>
  </si>
  <si>
    <t>University of Pittsburgh School of Medicine</t>
  </si>
  <si>
    <t>http://www.gradbiomed.pitt.edu/summer_surp.aspx</t>
  </si>
  <si>
    <t>Ithaca, New York</t>
  </si>
  <si>
    <t>http://globes.nd.edu</t>
  </si>
  <si>
    <t>George Mason University</t>
  </si>
  <si>
    <t>UCSB MATHEMATICS SUMMER RESEARCH PROGRAM FOR UNDERGRADUATES</t>
  </si>
  <si>
    <t>University of California, Santa Barbara</t>
  </si>
  <si>
    <t>Santa Barbara, CA</t>
  </si>
  <si>
    <t>http://www.math.ucsb.edu/REU/</t>
  </si>
  <si>
    <t>http://www.mdsg.umd.edu/programs/research/reu/</t>
  </si>
  <si>
    <t>Research Experience for Undergraduates, Chesapeake Bay</t>
  </si>
  <si>
    <t>Enviromental Studies</t>
  </si>
  <si>
    <t>Vanderbilt University</t>
  </si>
  <si>
    <t>http://www8.nau.edu/~psych/StevensREU/prog.html</t>
  </si>
  <si>
    <t>Cincinnati, OH</t>
  </si>
  <si>
    <t>8 weeks</t>
  </si>
  <si>
    <t>Biotechnology and Sciences</t>
  </si>
  <si>
    <t>Biology</t>
  </si>
  <si>
    <t>Summer Undergraduate Internship Program (SUIP)</t>
  </si>
  <si>
    <t>Did not host 2011</t>
  </si>
  <si>
    <t>ACE at GA Tech</t>
  </si>
  <si>
    <t>Plant Genome Research Program</t>
  </si>
  <si>
    <t>3,500/month</t>
  </si>
  <si>
    <t>Magnet Lab's three sites with opportunities to explore science at the extremes of magnectic fields, pressure and temperature. Research experiences in physics, chemistry, biologicals science, geochemistry, etc…</t>
  </si>
  <si>
    <t>Post baccalaureate Program</t>
  </si>
  <si>
    <t>Rutgers, The State University of New Jersey</t>
  </si>
  <si>
    <t>http://med.virginia.edu/srip/</t>
  </si>
  <si>
    <t>Underrepresented miniorities who hold a recent baccalaureate degree to pursue a research doctorate and to prepare them for careers as outstanding reseacrh scientists and leaders in the biomedical community</t>
  </si>
  <si>
    <t>Summer Undergraduate Research Program(SURP)</t>
  </si>
  <si>
    <t>www.nnin.org/nnin_2011reu.html</t>
  </si>
  <si>
    <t>Rochester, Michigan</t>
  </si>
  <si>
    <t>Summer Program at the University of Missouri</t>
  </si>
  <si>
    <t>Molecular and Quantitative &amp; Computational Biology</t>
  </si>
  <si>
    <t>University of Rochester School of Medicine and Denistry</t>
  </si>
  <si>
    <t>Rutgers University</t>
  </si>
  <si>
    <t>Air Pollution</t>
  </si>
  <si>
    <t>Free housing (no stipend)</t>
  </si>
  <si>
    <t>Summer Undergraduate Research Fellowship in Pharmacology</t>
  </si>
  <si>
    <t>University of South Alabama</t>
  </si>
  <si>
    <t>University of Tennessee</t>
  </si>
  <si>
    <t>West Lafayette, Indiana</t>
  </si>
  <si>
    <t>OHSU Equity Summer Research</t>
  </si>
  <si>
    <t>http://www.nigms.nih.gov/Training/InstPredoc/PredocInst-Systems.htm</t>
  </si>
  <si>
    <t>Molecular and Developmental Neurobiology</t>
  </si>
  <si>
    <t>University of Colorado</t>
  </si>
  <si>
    <t>$2,700, room &amp; board, round trip air fare to Maryland</t>
  </si>
  <si>
    <t>New Brunswick, NJ</t>
  </si>
  <si>
    <t>http://www.serc.si.edu/pro_training/index.aspx</t>
  </si>
  <si>
    <t>http://www.clemson.edu/psych/ugrad/nsf-summer-reu/</t>
  </si>
  <si>
    <t>Summer Research in BioEng</t>
  </si>
  <si>
    <t>University of Maryland</t>
  </si>
  <si>
    <t>Woods Hole, MA</t>
  </si>
  <si>
    <t>9 weeks</t>
  </si>
  <si>
    <t>University of Nebraska</t>
  </si>
  <si>
    <t>University of Wisconsin</t>
  </si>
  <si>
    <t>One or Two summers</t>
  </si>
  <si>
    <t>University of Michigan - Ann Arbor</t>
  </si>
  <si>
    <t>UNC</t>
  </si>
  <si>
    <t>One Year</t>
  </si>
  <si>
    <t>Pharmacological Sciences</t>
  </si>
  <si>
    <t>Minneapolis Heart Institute Foundation</t>
  </si>
  <si>
    <t>MIRTHE Center</t>
  </si>
  <si>
    <t>http://diversity.berkeley.edu/graduate/gdp/srop</t>
  </si>
  <si>
    <t>Georgia Tech</t>
  </si>
  <si>
    <t>http://www.cic.net/Home/Students/SROP/Home.aspx</t>
  </si>
  <si>
    <t>Oregon's minimum wage</t>
  </si>
  <si>
    <t>University of Wyoming</t>
  </si>
  <si>
    <t xml:space="preserve">Summer Materials Research Training (SMaRT) at Oakland University </t>
  </si>
  <si>
    <t>Fort Collins, CO</t>
  </si>
  <si>
    <t>ALL POE 2012 application materials will be February 1, 2012</t>
  </si>
  <si>
    <t>8-10 week program</t>
  </si>
  <si>
    <t>Ongoing Frontier Physics research. Physics subfields: Astrophysics, biologoical physics, condensed matter and optical physics, terahertz science, particle and nuclear physics</t>
  </si>
  <si>
    <t>http://www.molbio.princeton.edu/index.php?option=content&amp;task=view&amp;id=321</t>
  </si>
  <si>
    <t>Iowa City, IA</t>
  </si>
  <si>
    <t>Biological Research</t>
  </si>
  <si>
    <t>Yale University</t>
  </si>
  <si>
    <t>Los Alamos National Laboratory</t>
  </si>
  <si>
    <t>http://www.sepatunc.com</t>
  </si>
  <si>
    <t>http://www.colorado.edu/physics/Web/reu/index.html</t>
  </si>
  <si>
    <t>City of Hope</t>
  </si>
  <si>
    <t>Summer Undergraute Research Program (SURP)</t>
  </si>
  <si>
    <t xml:space="preserve">Tuesday, May 31 to  Friday, August 5. </t>
  </si>
  <si>
    <t>see website</t>
  </si>
  <si>
    <t>Variety of Sciences</t>
  </si>
  <si>
    <t>Summer Undergraduate Research Program in Molecular Bioscience</t>
  </si>
  <si>
    <t>Biological Sciences and Microbiology</t>
  </si>
  <si>
    <t>Yes, see website</t>
  </si>
  <si>
    <t>MHIF Summer Research Internship Program - Clinical Cardiology</t>
  </si>
  <si>
    <t>All areas of Engineering including Biomedical, Electrical, Computer, Civilm Environmental and Mechanical Engineering and Material Science`</t>
  </si>
  <si>
    <t>Minority Fellowship Program (MFP)</t>
  </si>
  <si>
    <t>Carnegie Institution of Washington</t>
  </si>
  <si>
    <t>Hooked on Photonics at CMDITR</t>
  </si>
  <si>
    <t>http://www.inbt.jhu.edu</t>
  </si>
  <si>
    <t>Tallahassee, FL</t>
  </si>
  <si>
    <t>Washington State University</t>
  </si>
  <si>
    <t>Nanoscience, bioengineering, chemistry, electronics, material science, physics and more</t>
  </si>
  <si>
    <t>Brigham Young University</t>
  </si>
  <si>
    <t>Summer Undergraduate Research Program</t>
  </si>
  <si>
    <t>https://www.training.nih.gov/programs/sip</t>
  </si>
  <si>
    <t>Astrophysics, Catalytic Nanostructured Materials, Interdisciplinary Nuclear Science, Materials for Nanoscale Magnetism, Microwave Breakdown in Gases, Microwave Superconductivity, Nuclear Physics, Periodic Transmission Lines</t>
  </si>
  <si>
    <t>University of Nevada, Reno</t>
  </si>
  <si>
    <t>Columbia, SC</t>
  </si>
  <si>
    <t>Ecology &amp; Environmental Sciences</t>
  </si>
  <si>
    <t>Research Experiences for Undergraduates (REU)</t>
  </si>
  <si>
    <t>Environmental Sciences including Biology, Chemistry, Physics, and Geology</t>
  </si>
  <si>
    <t>$488/week</t>
  </si>
  <si>
    <t>Summer Program in Biological Sciences in Public Health</t>
  </si>
  <si>
    <t>University of California, Davis</t>
  </si>
  <si>
    <t>http://www.biology.gatech.edu/undergraduate-program/reu</t>
  </si>
  <si>
    <t>Hands-on laboratory research to investigate new methods of generating and controlling photons for use in a variety of technological applications including solar cells, telecommunications, light-emitting diodes, computering and imaging and sensing.</t>
  </si>
  <si>
    <t>http://biotech.ncsu.edu/reu</t>
  </si>
  <si>
    <t>Dental &amp; Medicine</t>
  </si>
  <si>
    <t>New York University</t>
  </si>
  <si>
    <t>http://www.upstate.edu/grad/programs/summer.php</t>
  </si>
  <si>
    <t>Penn Undergraduate Environmental Health Scholars Program (also known as STEER)</t>
  </si>
  <si>
    <t>University of Washington</t>
  </si>
  <si>
    <t>bioinformatics/computational molecular biology</t>
  </si>
  <si>
    <t>Thomas Jefferson University</t>
  </si>
  <si>
    <t>UCSD Summer Training Academy for Research in the Sciences (STARS)</t>
  </si>
  <si>
    <t>http://www.nigms.nih.gov/Training/InstPredoc/PredocInst-Genetics.htm</t>
  </si>
  <si>
    <t>http://sackler.med.nyu.edu/surp/program-overview</t>
  </si>
  <si>
    <t>Washington D.C.</t>
  </si>
  <si>
    <t>http://gsbs.utmb.edu/surp/</t>
  </si>
  <si>
    <t>Summer Honors Undergraduate Research Program</t>
  </si>
  <si>
    <t>$1,000/month</t>
  </si>
  <si>
    <t xml:space="preserve">Pittsburgh, PA </t>
  </si>
  <si>
    <t>University of Florida</t>
  </si>
  <si>
    <t>http://ibb.rice.edu/nsf.aspx?id=84</t>
  </si>
  <si>
    <t>Rice University; Institute of Biosciences &amp; Bioengineering</t>
  </si>
  <si>
    <t>Biosciences &amp; Bioengineering</t>
  </si>
  <si>
    <t>Research Experience for Undergraduates in Cellular Engineering</t>
  </si>
  <si>
    <t>Protein Biochemistry</t>
  </si>
  <si>
    <t>University of North Carolina at Chapel Hill</t>
  </si>
  <si>
    <t>California Institute of Technology, Pasadena</t>
  </si>
  <si>
    <t>Institute for Nano-BioTechnology Summer Research Program</t>
  </si>
  <si>
    <t>http://www.hshps.org</t>
  </si>
  <si>
    <t>Shreveport, LA</t>
  </si>
  <si>
    <t>http://rhig.physics.wayne.edu/Reu/</t>
  </si>
  <si>
    <t>Biomedical Science including vascular biologym stem cell biology, developmental biology, neurobiology, hematology, tumor biology, etc…</t>
  </si>
  <si>
    <t>Robert H. Lurie Comprehensive Cancer Center</t>
  </si>
  <si>
    <t>Cary Institute of Ecosystem Studies</t>
  </si>
  <si>
    <t>http://www.nigms.nih.gov/Training/InstPredoc/PredocInst-MolMed.htm</t>
  </si>
  <si>
    <t>3,000-4,000</t>
  </si>
  <si>
    <t>http://www.pasteurfoundation.org/internships.shtml</t>
  </si>
  <si>
    <t>University of Massachusetts Amherst PREP</t>
  </si>
  <si>
    <t>http://www.siteman.wustl.edu/contentpage.aspx?id=254</t>
  </si>
  <si>
    <t>$3,000.00.</t>
  </si>
  <si>
    <t>Maine Medical Center Research Institute Summer Student Research Program</t>
  </si>
  <si>
    <t>Biology, Chemistry, Biotechnology fields, Biochemistry, Bioengineering, Chemical and Biomolecular Engineering</t>
  </si>
  <si>
    <t>http://www.sph.umich.edu/sep</t>
  </si>
  <si>
    <t xml:space="preserve">Boston University </t>
  </si>
  <si>
    <t>University of Oregeon</t>
  </si>
  <si>
    <t>http://www.sph.bu.edu/biostatistics</t>
  </si>
  <si>
    <t>Washington University School of Medicine at St. Louis</t>
  </si>
  <si>
    <t>biomedical research</t>
  </si>
  <si>
    <t>Columbus, OH</t>
  </si>
  <si>
    <t>The role of chemical information in determining properties of organisms and their interaction, at all scales</t>
  </si>
  <si>
    <t>Novartis Institutes for Biomedical Research</t>
  </si>
  <si>
    <t>REU Site: Accelerator Physics and Synchrontron Radiation Science</t>
  </si>
  <si>
    <t>Biomedical</t>
  </si>
  <si>
    <t>http://www.bu.edu/summer/summer-study-internship/academic-phase/psychology-social-policy.shtml</t>
  </si>
  <si>
    <t>Danforth Center</t>
  </si>
  <si>
    <t>University of Virginia</t>
  </si>
  <si>
    <t>Knoxville, TN</t>
  </si>
  <si>
    <t>Physics and Engineering</t>
  </si>
  <si>
    <t>http://www.danforthcenter.org/internship</t>
  </si>
  <si>
    <t>Notre Dame, IN</t>
  </si>
  <si>
    <t>http://www.uthscsa.edu/outreach/summer.asp</t>
  </si>
  <si>
    <t>UT Health Sciences Center</t>
  </si>
  <si>
    <t>Health Sciences</t>
  </si>
  <si>
    <t>Science Undergraduate Laboratory Internship (SULI) Summer 2011</t>
  </si>
  <si>
    <t>DesMoines, IA</t>
  </si>
  <si>
    <t xml:space="preserve">UCSF Summer Research </t>
  </si>
  <si>
    <t xml:space="preserve">UCSD Amgen Summer Program </t>
  </si>
  <si>
    <t>Dallas, TX</t>
  </si>
  <si>
    <t>Hope College</t>
  </si>
  <si>
    <t>Biological Chemistry, Biophysics, cancer biology, cell regulation, chemistry, developmental biology, genetics, immunology, integrative biology, mechanisms of disease, molecular biology, microbiology, neuroscience, pharmacology</t>
  </si>
  <si>
    <t xml:space="preserve">Biostatistics </t>
  </si>
  <si>
    <t>http://www4.nau.edu/eeop/internships/ssi_internship.asp</t>
  </si>
  <si>
    <t>http://www.nigms.nih.gov/Training/InstPredoc/PredocInst-Joint.htm</t>
  </si>
  <si>
    <t>Individuals requiring additional preparation in order to be competitive for dental school admission</t>
  </si>
  <si>
    <t>Pittsburgh, PA</t>
  </si>
  <si>
    <t xml:space="preserve">Providng applicants to become more competitive applicants for medical school </t>
  </si>
  <si>
    <t>New Haven, CT</t>
  </si>
  <si>
    <t>Mountain Lake Biological Station's Research Experiences for Undergraduates (REU-Sites)</t>
  </si>
  <si>
    <t>http://www.med.upenn.edu/ceet/STEERProgram.shtml</t>
  </si>
  <si>
    <t>Summer Undergraduate Research in Pharmacology</t>
  </si>
  <si>
    <t>http://www.cbn-atl.org/education/brain.shtml</t>
  </si>
  <si>
    <t>March 31, 2011 5pm EST</t>
  </si>
  <si>
    <t>5, 000</t>
  </si>
  <si>
    <t>Genetics</t>
  </si>
  <si>
    <t>Summer Program on Mind and Brain</t>
  </si>
  <si>
    <t>See website, no solid deadline.</t>
  </si>
  <si>
    <t>Org</t>
  </si>
  <si>
    <t>http://www.colorado.edu/GraduateSchool/DiversityInitiative/undergrads/smart/index.html</t>
  </si>
  <si>
    <t>Smithsonian Environmental Research Center (SERC)</t>
  </si>
  <si>
    <t>University of Colorado Graduate Training Program</t>
  </si>
  <si>
    <t>SRSMD Summer Undergraduate Research Fellowship (SURF)</t>
  </si>
  <si>
    <t>Holland, MI</t>
  </si>
  <si>
    <t>Plant Biotechnology and Interdisciplinary team-based innovation</t>
  </si>
  <si>
    <t>http://www.gvsu.edu/mathreu</t>
  </si>
  <si>
    <t>biology, physical, behavioral, and computational sciences</t>
  </si>
  <si>
    <t>Atomic Molucular and Optical Physics, Bose-Einstein condensates, quantum chaos and matter subjected to large pressures.</t>
  </si>
  <si>
    <t>12 weeks</t>
  </si>
  <si>
    <t>Stipend</t>
  </si>
  <si>
    <t>http://www.phys.ufl.edu/reu/</t>
  </si>
  <si>
    <t>Physics/Applied Physics</t>
  </si>
  <si>
    <t>http://reu.physics.ucla.edu/2011/home.htm</t>
  </si>
  <si>
    <t xml:space="preserve">Bioinformatics and Computational Molecular Biology
Undergraduate Summer Research Program </t>
  </si>
  <si>
    <t>Columbia, MO</t>
  </si>
  <si>
    <t>8 week program</t>
  </si>
  <si>
    <t>Depend upon academic level</t>
  </si>
  <si>
    <t>http://www.maop.vt.edu/programs/summer.html</t>
  </si>
  <si>
    <t xml:space="preserve">Application NOT AVAILABLE UNTIL DEC. 2011 </t>
  </si>
  <si>
    <t>Blacksburg, VA</t>
  </si>
  <si>
    <t>Multicultural Academic Opportunities Program (MAOP)</t>
  </si>
  <si>
    <t>Virginia Polytechnic Institute and State University</t>
  </si>
  <si>
    <t>http://www.unc.edu/depts/murap/student-apply.html</t>
  </si>
  <si>
    <t>Moore Undergraduate Research Apprentice Program</t>
  </si>
  <si>
    <t>extended to February 21, 2011</t>
  </si>
  <si>
    <t>all fields</t>
  </si>
  <si>
    <t>The Summer Research Opportunity Program (SROP)</t>
  </si>
  <si>
    <t>http://www.gradschool.purdue.edu/diversity/srop-marcaim.cfm</t>
  </si>
  <si>
    <t>http://www.tgs.northwestern.edu/graduate-life/mc-affairs/summer-research/srop/index.html</t>
  </si>
  <si>
    <t>Purdue University</t>
  </si>
  <si>
    <t>Purdue Summer Research Opportunities Program (SROP)</t>
  </si>
  <si>
    <t>virtually all academic fields</t>
  </si>
  <si>
    <t>Biochemistry and Biophysics, Bioenergy, Cellular &amp; Molecular Biology, Computational Biology &amp; Biostatistics, Ecology, Plants &amp; Environmental Systems, Molecular &amp; Environmental Toxicology, Neurobiology, Virology</t>
  </si>
  <si>
    <t xml:space="preserve">Computational Biology and Biostatistics Summer Research Program (CBB) </t>
  </si>
  <si>
    <t>http://www.biostat.wisc.edu/Educational_Resources/CBB/index.htm</t>
  </si>
  <si>
    <t>Wisconsin of Wisconsin, Madison</t>
  </si>
  <si>
    <t>Scientific Summer Internship Program (SSIP)</t>
  </si>
  <si>
    <t>Princeton University</t>
  </si>
  <si>
    <t>La Selva Biological Station</t>
  </si>
  <si>
    <t>Philadelphia, PA</t>
  </si>
  <si>
    <t>Center for Discrete Math &amp;Theortical CS (DIMACS)/CCICADA REU Program</t>
  </si>
  <si>
    <t>Plant Biology including Biochemistry, Molecular Biology, genetics, Genomics, Development, Physiology and Biotics and Abiotic stress</t>
  </si>
  <si>
    <t>University of Michigan, Medical School</t>
  </si>
  <si>
    <t>$9/hour</t>
  </si>
  <si>
    <t xml:space="preserve">Case Western Reserve University Summer Research Experience for Undergraduates (REU) </t>
  </si>
  <si>
    <t>Biomedical with the opportunity to perform research in Pharmacology or Toxicology</t>
  </si>
  <si>
    <t>University of Pennsylvania</t>
  </si>
  <si>
    <t>Summer Research Experience for Undergraduates</t>
  </si>
  <si>
    <t>12-weeks usually mid-May through August</t>
  </si>
  <si>
    <t>Research Experience for Undergraduates in Agricultural Technology &amp; Engineering</t>
  </si>
  <si>
    <t>Oregon Health &amp;Science&amp; Science University</t>
  </si>
  <si>
    <t>4 weeks</t>
  </si>
  <si>
    <t>Human Factors, Industrial/Organizational, and Health Psychology</t>
  </si>
  <si>
    <t>Summer Undergraduate Research Fellowship (SURF) Program in Pharmacology and Toxicology</t>
  </si>
  <si>
    <t>biology/enviromental sciences</t>
  </si>
  <si>
    <t>Mount Sinai School of Medicine</t>
  </si>
  <si>
    <t>http://luc.edu/chemistry/reu.shtml</t>
  </si>
  <si>
    <t>1,700 for one month</t>
  </si>
  <si>
    <t>Summer Program for Undergraduate Research (SPUR)</t>
  </si>
  <si>
    <t>Interdisciplinary Master of Sciences Program in the Biomedical and Natural Sciences</t>
  </si>
  <si>
    <t>Johns Hopkins Bloomberg School of Public Health</t>
  </si>
  <si>
    <t>www.hsci.harvard.edu</t>
  </si>
  <si>
    <t>Emphasizes the community nature of the scientific eneterprise</t>
  </si>
  <si>
    <t>University of Maryland Summer Research Initiative</t>
  </si>
  <si>
    <t>Clemson, South Carolina</t>
  </si>
  <si>
    <t>Summer Undergraduate Research Fellowship</t>
  </si>
  <si>
    <t>Cold Spring Harbor Laboratory</t>
  </si>
  <si>
    <t>Medical Scientist Training Program - Summer Undergraduate Research Fellowship (MSTP-SURF)</t>
  </si>
  <si>
    <t>Summer Opportunities Program</t>
  </si>
  <si>
    <t>------</t>
  </si>
  <si>
    <t>Undergraduates for graduate programs in science, technology, engineering and math (STEM) fields.</t>
  </si>
  <si>
    <t>http://pharmacology.ucdenver.edu/summerprog</t>
  </si>
  <si>
    <t>http://cbdr.cmu.edu/undergrad.html#2</t>
  </si>
  <si>
    <t>Potsdam, NY</t>
  </si>
  <si>
    <t>Three programs: the Amgen Scholars Program, Biomedical Research Apprenticeship Program and Cellular and Developmental Biology Research</t>
  </si>
  <si>
    <t>an interest in pursuing a career in biomedical research or medicine</t>
  </si>
  <si>
    <t>Carnegie Mellon (Center for Behavioral Decision Research)</t>
  </si>
  <si>
    <t>http://www.cincinnatichildrens.org/ed/research/undergrad/surf/default.htm</t>
  </si>
  <si>
    <t>biochemistry, biomedical imaging, cellular and molecular biology, computational biology, developmental genetics, immunology, microbiology, molecular oncology, neurosciences and physiology, parasitology, pathobiology, pharmacology, structural biology and virology.</t>
  </si>
  <si>
    <t>Bioenergy, Cellular &amp; Molecular Biology, Computational Biology &amp; Biostatistics, Ecology, Plants &amp; Environmental Systems, Neurobiology and Virology</t>
  </si>
  <si>
    <t>Charleston, SC</t>
  </si>
  <si>
    <t>Duke University</t>
  </si>
  <si>
    <t>Stem Cell Science laboratory</t>
  </si>
  <si>
    <t>an interdisciplinary field that uses the tools of science to solve human health problems related to the environment</t>
  </si>
  <si>
    <t>Carnegie Institution Summer Scholars Programs in Geoscience</t>
  </si>
  <si>
    <t>Atlanta, GA</t>
  </si>
  <si>
    <t xml:space="preserve">    * Cancer biology
    * Neuroscience
    * Plant biology
    * Cellular and molecular biology
    * Genetics
    * Computational biology
</t>
  </si>
  <si>
    <t>$5,000 stipend plus room &amp; board, $550 for research support</t>
  </si>
  <si>
    <t>University of Kansas</t>
  </si>
  <si>
    <t>Significant Opportunities in Atmospheric Research and Science (SOARS)</t>
  </si>
  <si>
    <t>http://www.stc-mditr.org/reu</t>
  </si>
  <si>
    <t>http://www.math.clemson.edu/~kevja/REU</t>
  </si>
  <si>
    <t>Summer Research Institute</t>
  </si>
  <si>
    <t>Students interetsed in pursuing Ph.D or MD/Ph.D training and reseacrh careers in biomedicine</t>
  </si>
  <si>
    <t>$4800 to $5000</t>
  </si>
  <si>
    <t>scientific research primarily in the area of infectious disease</t>
  </si>
  <si>
    <t>University of California, Los Angeles</t>
  </si>
  <si>
    <t>http://www.wyomingbioinformatics.org/SummerSchool/</t>
  </si>
  <si>
    <t>Summer Student Fellowship (SSF)</t>
  </si>
  <si>
    <t>Areas of Physics (Seniors preferred)</t>
  </si>
  <si>
    <t>PREP - Post-baccalaureate Research and Education Program</t>
  </si>
  <si>
    <t>SUMMER RESEARCH TRAINEE PROGRAM (SRTP)</t>
  </si>
  <si>
    <t>Harvard Stem Cell Institute</t>
  </si>
  <si>
    <t>Summer Research Experience for Undergraduates in Microbiology</t>
  </si>
  <si>
    <t>Loyola University Chicago</t>
  </si>
  <si>
    <t>Summer Research Program (REU)</t>
  </si>
  <si>
    <t>Underrepresented Minority Summer Undergraduate Research Fellowship Program</t>
  </si>
  <si>
    <t>University of Southern California</t>
  </si>
  <si>
    <t>$1600/month</t>
  </si>
  <si>
    <t>Clinical Laboratory Science Training Program</t>
  </si>
  <si>
    <t>http://physics.uchicago.edu/research/undergraduate/reu.html</t>
  </si>
  <si>
    <t>Seattle, Tucson, Atlanta, Berkeley, San Diego, NYC or Los Angeles</t>
  </si>
  <si>
    <t>2 months</t>
  </si>
  <si>
    <t xml:space="preserve">National Science Foundation Research Experience for Undergraduates (NSF-REU) </t>
  </si>
  <si>
    <t>http://mlbs.org/REU.html</t>
  </si>
  <si>
    <t>STEM (science, technology, engineering, and math)</t>
  </si>
  <si>
    <t>Clinical Research and Cardiovascular health care</t>
  </si>
  <si>
    <t>NSF Create-REU "Collaborative Research &amp; Education in Agrucultural Technologies and Engineeing"</t>
  </si>
  <si>
    <t>http://www.physics.ucdavis.edu/REU</t>
  </si>
  <si>
    <t>Baton Rouge, LA</t>
  </si>
  <si>
    <t>Committee on Institutional Cooperation Summer Research Opportunities (SROP)</t>
  </si>
  <si>
    <t>Neuroscience</t>
  </si>
  <si>
    <t>Post-baccalaureate Research Education Program (PREP)</t>
  </si>
  <si>
    <t>Neuroscience Institute</t>
  </si>
  <si>
    <t>http://www.bti.cornell.edu/internship</t>
  </si>
  <si>
    <t>New York, NY</t>
  </si>
  <si>
    <t>http://www.chem.atmu.edu/research/undergradute</t>
  </si>
  <si>
    <t>Psychology, educational technology, and qualitative and quantitative research</t>
  </si>
  <si>
    <t>Christian Brothers University</t>
  </si>
  <si>
    <t>Research in Science and Engineering (RISE)</t>
  </si>
  <si>
    <t>March 11th,2011</t>
  </si>
  <si>
    <t>http://web.bio.utk.edu/bcmb/reu/index.shtml</t>
  </si>
  <si>
    <t>Biotechnology</t>
  </si>
  <si>
    <t>NSF REU Program at Maria Mitchell Observatory</t>
  </si>
  <si>
    <t>See Website</t>
  </si>
  <si>
    <t>Mathematical Sciences</t>
  </si>
  <si>
    <t>University of South Carolina</t>
  </si>
  <si>
    <t>http://www.hms.harvard.edu/dms/diversity</t>
  </si>
  <si>
    <t>http://pharm.lsuhscshreveport.edu/super.htm</t>
  </si>
  <si>
    <t>Columbia University/Barnard College Amgen Scholars Summer Research Program</t>
  </si>
  <si>
    <t>Notre Dame</t>
  </si>
  <si>
    <t>American Psychological Association(APA) Summer Sceience Fellowship</t>
  </si>
  <si>
    <t>www.dmu.edu/healthpass</t>
  </si>
  <si>
    <t>Baltimore County, MD</t>
  </si>
  <si>
    <t>UCSF School of Dentistry Post-baccalaureate Program</t>
  </si>
  <si>
    <t>Maine Medical Center Research Institute</t>
  </si>
  <si>
    <t>CSU Channel Islands Mathematics REU</t>
  </si>
  <si>
    <t>Davis, CA</t>
  </si>
  <si>
    <t>Bioengineering</t>
  </si>
  <si>
    <t>San Diego State University</t>
  </si>
  <si>
    <t>NSF REU in Environmental Microbiology</t>
  </si>
  <si>
    <t>Bloomington, IN</t>
  </si>
  <si>
    <t>Los Alamos, NM</t>
  </si>
  <si>
    <t>Minority health International Research Training Program: Christian Brothers University</t>
  </si>
  <si>
    <t>http://www.lepp.cornell.edu/Education/REU/WebHome.html</t>
  </si>
  <si>
    <t>http://www.unl.edu/summerprogram</t>
  </si>
  <si>
    <t>Roswell Park Cancer Institute</t>
  </si>
  <si>
    <t>http://www.bcm.edu/smart/</t>
  </si>
  <si>
    <t>Eugene &amp; Ruth Roberts Summer Student Academy</t>
  </si>
  <si>
    <t>http://www.nigms.nih.gov/Training/InstPredoc/PredocInst-Chemistry.htm</t>
  </si>
  <si>
    <t>underserved college students interested in pursuing careers in the biomedical sciences</t>
  </si>
  <si>
    <t>science, mathematics and engineering</t>
  </si>
  <si>
    <t>Havard Medicial School</t>
  </si>
  <si>
    <t>Review will continue until all spaces are filled (usually March)</t>
  </si>
  <si>
    <t>Continuing Umbrella of Research Experience Program (CURE)</t>
  </si>
  <si>
    <t>Biomedical Sciences</t>
  </si>
  <si>
    <t>Organic Chemistry</t>
  </si>
  <si>
    <t>Dartmouth College</t>
  </si>
  <si>
    <t>$ 8 hours (40hrs/week)</t>
  </si>
  <si>
    <t>Chemistry-Biology</t>
  </si>
  <si>
    <t>http://www.healthdisparities.vcu.edu</t>
  </si>
  <si>
    <t>REU in Physics at Notre Dame</t>
  </si>
  <si>
    <t>Albert Einstein College of Medicine</t>
  </si>
  <si>
    <t>Physics and Biophysics</t>
  </si>
  <si>
    <t>The Biophysical Society Summer Course</t>
  </si>
  <si>
    <t>http://www.the-aps.org/education/ugsrf/index.htm</t>
  </si>
  <si>
    <t xml:space="preserve">Undergraduate Summer Research Fellowship </t>
  </si>
  <si>
    <t>American Physiological Society</t>
  </si>
  <si>
    <t>Rockville, MD</t>
  </si>
  <si>
    <t>February 1st, 2012</t>
  </si>
  <si>
    <t>Washington, D.C.</t>
  </si>
  <si>
    <t>physiology &amp; other sciences</t>
  </si>
  <si>
    <t>Hispanic Health with agencies within the U.S Dept. of Health and Human Services</t>
  </si>
  <si>
    <t>National Institutes of Health</t>
  </si>
  <si>
    <t>Grand Valley State University</t>
  </si>
  <si>
    <t>Summer Research Program (SRP)</t>
  </si>
  <si>
    <t>$450 per week</t>
  </si>
  <si>
    <t>San Diego Center for Algae Biotechnology</t>
  </si>
  <si>
    <t>http://physics.wsu.edu/reu/</t>
  </si>
  <si>
    <t>http://www.ohsu.edu/xd/education/student-services/education-diversity/prospective-students/enrichment-programs.cfm</t>
  </si>
  <si>
    <t>Research Experiences for Undergraduates in Animal Behavior</t>
  </si>
  <si>
    <t>HSHPS Interships and Fellowship</t>
  </si>
  <si>
    <t>Chemisrty</t>
  </si>
  <si>
    <t>http://www.the-aps.org/education/ugsrf/sumreslinks.htm</t>
  </si>
  <si>
    <t>Ocean Science</t>
  </si>
  <si>
    <t>Biological and Biomedical Sciences</t>
  </si>
  <si>
    <t>Washington, DC</t>
  </si>
  <si>
    <t>Ohio State University</t>
  </si>
  <si>
    <t>see website for institutions</t>
  </si>
  <si>
    <t>Clemson, SC</t>
  </si>
  <si>
    <t>NSF-REU Summer Research Program at Boise State University</t>
  </si>
  <si>
    <t>End of May to mid-June, 2011</t>
  </si>
  <si>
    <t>Research Experience for Undergraduates</t>
  </si>
  <si>
    <t>University of Colorado, Denver</t>
  </si>
  <si>
    <t>biomedical sciences</t>
  </si>
  <si>
    <t>http://www.bact.wisc.edu/programs_reu.php</t>
  </si>
  <si>
    <t>Chemistry</t>
  </si>
  <si>
    <t>Ithaca, NY</t>
  </si>
  <si>
    <t>east Lansing, MI</t>
  </si>
  <si>
    <t>Behavioral-Biomedical Sciences</t>
  </si>
  <si>
    <t>Pasteur Foundation Undergraduate Summer Internship Program</t>
  </si>
  <si>
    <t>HSCI Internship Program (HIP)</t>
  </si>
  <si>
    <t>Buffalo, NY</t>
  </si>
  <si>
    <t>BRAIN (Behavioral Research Advancements in Neuroscience)</t>
  </si>
  <si>
    <t>Tuscaloosa, AL</t>
  </si>
  <si>
    <t>http://www.nigms.nih.gov/Training/InstPredoc/PredocInst-Biotechnology.htm</t>
  </si>
  <si>
    <t>Developes knowledge, technologies and engineering systems for mid-infrared spectroscopy and provides unprecedented optical and chemical trace gas sensing capabilities.</t>
  </si>
  <si>
    <t>University Nevada, Las Vegas</t>
  </si>
  <si>
    <t>Latino Mental Health Research Training Program (LMHRT)</t>
  </si>
  <si>
    <t>Colorado State University, Fort Collins</t>
  </si>
  <si>
    <t>www.bigelow.org/education/reu</t>
  </si>
  <si>
    <t>Variety of Areas</t>
  </si>
  <si>
    <t>UNDERGRADUATE SUMMER RESEARCH FELLOWSHIPS IN PHYSICS</t>
  </si>
  <si>
    <t>http://electron4.phys.utk.edu/summerfellows/</t>
  </si>
  <si>
    <t>St. Louis, MO</t>
  </si>
  <si>
    <t>various (cross cutting all branches of psychology)</t>
  </si>
  <si>
    <t>No</t>
  </si>
  <si>
    <t>Air Pollution Education and Research (APER) at UC Davis</t>
  </si>
  <si>
    <t>http://www.physics.lehigh.edu</t>
  </si>
  <si>
    <t>molecular pharmacology</t>
  </si>
  <si>
    <t xml:space="preserve">Ohio University </t>
  </si>
  <si>
    <t>Chicago, Illinois</t>
  </si>
  <si>
    <t>Rockefeller University Summer Undergraduate Research Fellowship (SURF)</t>
  </si>
  <si>
    <t>Health Educational Rsearch Opportunities Program (HERO)</t>
  </si>
  <si>
    <t>Pennysylvania State Post-baccalaureate Pre-Medical Program</t>
  </si>
  <si>
    <t>UAB Minority Health International Research Training Program</t>
  </si>
  <si>
    <t>425 per week</t>
  </si>
  <si>
    <t>Birmingham, AL</t>
  </si>
  <si>
    <t>Summer Internship Program in Biomedical Research (SIP)</t>
  </si>
  <si>
    <t>Albuquerque, NM</t>
  </si>
  <si>
    <t>10 week</t>
  </si>
  <si>
    <t>Galveston, TX</t>
  </si>
  <si>
    <t>computational biology</t>
  </si>
  <si>
    <t>anesthesiology (medical students only), biochemistry, chemical biology &amp; therapeutics, developmental neurobiology, diagnostic imaging (medical students and physics or biomedical engineering majors only), epidemiology and cancer control (medical students), oncology (a few clinical positions for medical students and a few lab positions for others), immunology, infectious diseases, neuro-oncology (one medical student only), nursing research (nursing majors only), pathology, pharmaceutical sciences, psychology (psychology majors only), radiation oncology (medical students and physics or biomedical engineering majors only), and structural biology.</t>
  </si>
  <si>
    <t>http://www.whoi.edu/page.do?pid=8063</t>
  </si>
  <si>
    <t>http://www.bmb.colostate.edu/reu.cfm</t>
  </si>
  <si>
    <t>Biology, biochemistry, biostatistics, chemistry, computer sciences</t>
  </si>
  <si>
    <t>8-10 weeks</t>
  </si>
  <si>
    <t>Broad range of interdisciplinary research being conducted in the College of Engineering</t>
  </si>
  <si>
    <t>Sophomores and Juniors in basic research and seriously considering Ph.D training in the basic Biomedical Sciences. Research area varies but generally focus  on Trans-Membrane Signaling, Second Messengers, nuclear Signaling, etc..</t>
  </si>
  <si>
    <t>http://www.ohsu.edu/xd/education/student-services/education-diversity/prospective-students/equity-summer-research-program.cfm</t>
  </si>
  <si>
    <t>http://web.mit.edu/be/programs/reu.shtml</t>
  </si>
  <si>
    <t>tissue engineering &amp; regenerative medicine, neuroscience, molecular physiology &amp; biophysics, molecular pharmacology &amp; structural biology, immunology &amp; microbial pathogenesis, genetics, cell &amp; developmental biology, biochemistry &amp; molecular biology.</t>
  </si>
  <si>
    <t>11 weeks</t>
  </si>
  <si>
    <t>Columbia University</t>
  </si>
  <si>
    <t>http://www.massgeneral.org/mao/education/internship.aspx?id=5</t>
  </si>
  <si>
    <t>February 28,2011</t>
  </si>
  <si>
    <t>Cleveland, OH</t>
  </si>
  <si>
    <t>Saint Louis, MO</t>
  </si>
  <si>
    <t>Biomedical Research, ranging from biophysics, structural biology and protein chemistry</t>
  </si>
  <si>
    <t>Sciences</t>
  </si>
  <si>
    <t>http://www.hsph.harvard.edu/biostats/diversity/summer/spb-intro.html</t>
  </si>
  <si>
    <t>http://www.mdsg.umd.edu/REU</t>
  </si>
  <si>
    <t>Summer Biomedical Training Program</t>
  </si>
  <si>
    <t>Short Term Educational Experiences for Research (STEER)</t>
  </si>
  <si>
    <t>Rensselaer Polytechnic Institute</t>
  </si>
  <si>
    <t>Cleveland State University Post-baccalaureate Program</t>
  </si>
  <si>
    <t>College Station, TX</t>
  </si>
  <si>
    <t>400 per week and health insurance if it is needed</t>
  </si>
  <si>
    <t>Four Directions Summer Research Program (FDSRP)</t>
  </si>
  <si>
    <t>$2,400 for 8 weeks; $3,000 for 10 weeks</t>
  </si>
  <si>
    <t>Baylor College of Medicine</t>
  </si>
  <si>
    <t>http://unl.edu/summerprogram</t>
  </si>
  <si>
    <t>Reno, NV</t>
  </si>
  <si>
    <t>http://www.caryinstitute.org/reu.html</t>
  </si>
  <si>
    <t>Deadline</t>
  </si>
  <si>
    <t>biomedical or behavioral sciences</t>
  </si>
  <si>
    <t>$380/wk</t>
  </si>
  <si>
    <t>http://www.biophysics.org/ProfessionalDevelopment/Education/SummerCourse/tabid/898/Default.aspx</t>
  </si>
  <si>
    <t>Washington DC</t>
  </si>
  <si>
    <t>University of Alabama</t>
  </si>
  <si>
    <t>Boise, ID</t>
  </si>
  <si>
    <t>Lawerance, KS</t>
  </si>
  <si>
    <t>Assigned a research project under surpervision of a UC Davis faculty member</t>
  </si>
  <si>
    <t>Summer Undergraduate Research Program [SURP]</t>
  </si>
  <si>
    <t>psychology (biopsych, clinical, cognitive, developmental, perception, and social (special
programming in applying to graduate school, etc.))</t>
  </si>
  <si>
    <t>Summer Enrichment Program</t>
  </si>
  <si>
    <t>Biomedical sciences</t>
  </si>
  <si>
    <t>Allowing disadvantaged students seeking entrance to medical school</t>
  </si>
  <si>
    <t>Millbrook, NY</t>
  </si>
  <si>
    <t>University of Pittsburgh</t>
  </si>
  <si>
    <t>Celegene Chemistry Summer Internship 2011</t>
  </si>
  <si>
    <t>http://www.nigms.nih.gov/Training/InstPredoc/PredocInst-Molecular.htm</t>
  </si>
  <si>
    <t>Public Health, Basic Science, Human Biology, clinical research, vaccine &amp; infectious diseases</t>
  </si>
  <si>
    <t>Louisiana State University-Health Sciences
Center-Shreveport</t>
  </si>
  <si>
    <t>http://undergradresearch.missouri.edu/programs-jobs/programs</t>
  </si>
  <si>
    <t>SUNY Upstate Medicial University</t>
  </si>
  <si>
    <t>http://www.soars.ucar.edu</t>
  </si>
  <si>
    <t>North Carolina State University</t>
  </si>
  <si>
    <t>Boston University</t>
  </si>
  <si>
    <t>http://nibr.com/careers/internships_ca.shtml</t>
  </si>
  <si>
    <t>http://math.bard.edu/reu/</t>
  </si>
  <si>
    <t>Annandale, NY</t>
  </si>
  <si>
    <t>Bard College</t>
  </si>
  <si>
    <t>Summer Research in Mathematics &amp; Computation</t>
  </si>
  <si>
    <t>http://www.math.gatech.edu/resources/student-activities/reu/undergraduate-summer-research-program</t>
  </si>
  <si>
    <t>http://www.math.cornell.edu/~smi/</t>
  </si>
  <si>
    <t>Summer Math Institute (SMI) at Cornell</t>
  </si>
  <si>
    <t>Opportunity to conduct lavoratory research, present results, attend seminars and interact with fellow students, lab members and faculty</t>
  </si>
  <si>
    <t>Clemson University</t>
  </si>
  <si>
    <t>http://www.daad.de/rise/en/</t>
  </si>
  <si>
    <t>BIOLOGY</t>
  </si>
  <si>
    <t>living stipend for food &amp; other necessities</t>
  </si>
  <si>
    <t>San Diego</t>
  </si>
  <si>
    <t>Des Moines University</t>
  </si>
  <si>
    <t>Biological, Environmental and Materials Chemistry</t>
  </si>
  <si>
    <t>http://www.mirthecenter.org</t>
  </si>
  <si>
    <t>Little Rock, AR</t>
  </si>
  <si>
    <t>Stanford University</t>
  </si>
  <si>
    <t>University of Colorado Physics JILA REU Program</t>
  </si>
  <si>
    <t>Variety of areas with self-sufficient to arrange travel and secure housing in Paris</t>
  </si>
  <si>
    <t>Edgewater, MD</t>
  </si>
  <si>
    <t>SREB-State Doctoral Scho;ars Program</t>
  </si>
  <si>
    <t>http://www.hsph.harvard.edu/academics/biological-sciences/undergraduate-summer-internship-program/</t>
  </si>
  <si>
    <t>Greensboro, NC</t>
  </si>
  <si>
    <t>Rsearch Experience for Undergraduates in Physics (REU)</t>
  </si>
  <si>
    <t>Conduct marine research on the Chesapeake Bay. Majors in Biology, Chemistry, Ecology, Physics, Engineering, etc…</t>
  </si>
  <si>
    <t>Friday, February 10, 2012</t>
  </si>
  <si>
    <t>http://www.prbo.org/cms/index.php?mid=405&amp;module=browse</t>
  </si>
  <si>
    <t>Detroit, MI</t>
  </si>
  <si>
    <t>Fairfax, VA</t>
  </si>
  <si>
    <t xml:space="preserve">Medical Scientist Training Program (MSTP) </t>
  </si>
  <si>
    <t>http://www.stjude.org/poe</t>
  </si>
  <si>
    <t>University of Montana</t>
  </si>
  <si>
    <t>National Institute of General Medical Sciences (NIGMS)</t>
  </si>
  <si>
    <t>Nantucket, MA</t>
  </si>
  <si>
    <t>NSF-REU Summer Research Program</t>
  </si>
  <si>
    <t>Mayo Graduate School</t>
  </si>
  <si>
    <t>Ann Arbor, MI</t>
  </si>
  <si>
    <t>St. Jude Children's Research Hospital</t>
  </si>
  <si>
    <t>Mobile, AL</t>
  </si>
  <si>
    <t>Summer student program</t>
  </si>
  <si>
    <t>http://www.grad.berkeley.edu/diversity/srop.shtml</t>
  </si>
  <si>
    <t>Research Experiences for Undergraduates(REU) in Chemistry and Biochemistry</t>
  </si>
  <si>
    <t>University of Maryland, Public Health Summer Training and Research Program (UM STAR)</t>
  </si>
  <si>
    <t>Pediatric Oncology Education Program</t>
  </si>
  <si>
    <t>BWH STARS (Brigham and Women's Hospital Summmer Training in Academic Research and Scholar)</t>
  </si>
  <si>
    <t>varies 1,000 - 1,400 monthly</t>
  </si>
  <si>
    <t>Northern Arizona University</t>
  </si>
  <si>
    <t>Hispanic Serving Health Professions Schools</t>
  </si>
  <si>
    <t>psychology, behavioral economics, marketing, organizational behavior, etc.</t>
  </si>
  <si>
    <t>Madison, WI</t>
  </si>
  <si>
    <t>SERC INTERNSHIP PROGRAM IN
ENVIRONMENTAL STUDIES</t>
  </si>
  <si>
    <t>Nanoscience, Astrophysics, Condensed matter, Biophysics, Particle physics, Geophysics, Atomic physics, Applied physics, Theoretical physics, and others.</t>
  </si>
  <si>
    <t>Summer Undergraduate Research Fellowship (SURF)</t>
  </si>
  <si>
    <t>Summer Research Program in Physics at Hope College</t>
  </si>
  <si>
    <t>Boston University Psychology &amp; Social Policy Track</t>
  </si>
  <si>
    <t>Clevend, OH</t>
  </si>
  <si>
    <t>Physiology and/or biomedical sciences</t>
  </si>
  <si>
    <t>Willliams College</t>
  </si>
  <si>
    <t>Cal Tech Amgen Scholars Program</t>
  </si>
  <si>
    <t>gerstner Sloan-Kettering Graduate School of Biomedical Sciences</t>
  </si>
  <si>
    <t>n/a</t>
  </si>
  <si>
    <t xml:space="preserve">Boston, MA </t>
  </si>
  <si>
    <t>All Scientific discilpines</t>
  </si>
  <si>
    <t>10 week program</t>
  </si>
  <si>
    <t>Carnegie Mellon</t>
  </si>
  <si>
    <t>Recent graduates from underrepresented groups in preparation for admissiona dn success in a biomedical science doctorate program</t>
  </si>
  <si>
    <t>Arlington, VA</t>
  </si>
  <si>
    <t>Summer Multicultural Access to Research Training (SMART) Program</t>
  </si>
  <si>
    <t>4 quarter program</t>
  </si>
  <si>
    <t>Center for Neuro Science Summer Research Program(SURP)</t>
  </si>
  <si>
    <t>http://www.lepp.cornell.edu/Education/REU/</t>
  </si>
  <si>
    <t>Summer Research Fellowship (SRF)</t>
  </si>
  <si>
    <t>REU in Computational Number Theory and Combinations</t>
  </si>
  <si>
    <t>Medical University of South Carolina Summer Undegraduate Research Program</t>
  </si>
  <si>
    <t xml:space="preserve">Summer Undergraduate Research Fellowship(SURF) at Dartmouth </t>
  </si>
  <si>
    <t>www.mrsec.northwestern.edu/content/educational_programs/reu.htm</t>
  </si>
  <si>
    <t>Medical University of South Carolina Summer Undergraduate Research Program</t>
  </si>
  <si>
    <t>Harvard University</t>
  </si>
  <si>
    <t>Biology, Biochemistry, Genetics, Mircobiology &amp; Immunology</t>
  </si>
  <si>
    <t>REU Summer Internship Program 2011</t>
  </si>
  <si>
    <t>Biochemistry and Molecular Biology</t>
  </si>
  <si>
    <t>Summer Undergraduate Pharmacology Experience in Research (SUPER)</t>
  </si>
  <si>
    <t>Pasadena, CA</t>
  </si>
  <si>
    <t xml:space="preserve">Champaign, IL </t>
  </si>
  <si>
    <t>24,000 for 12 months</t>
  </si>
  <si>
    <t>Santa Cruz, CA</t>
  </si>
  <si>
    <t>http://www.urmc.rochester.edu/education/md/undergraduate-programs/college-students.cfm</t>
  </si>
  <si>
    <t>http://www.columbia.edu/cu/biology/ug/intern.html#labs</t>
  </si>
  <si>
    <t>Newport, OR</t>
  </si>
  <si>
    <t>March 5th, 2011</t>
  </si>
  <si>
    <t>REU Site: Extreme Matter</t>
  </si>
  <si>
    <t>OSU College of Medicine Medpath Post-baccalaureate Program</t>
  </si>
  <si>
    <t>Iowa State University</t>
  </si>
  <si>
    <t>Respective Field</t>
  </si>
  <si>
    <t>RISE (Research Internships in Science and Engineering)</t>
  </si>
  <si>
    <t>La Jolla, CA</t>
  </si>
  <si>
    <t>Life Sciences and Chemistry</t>
  </si>
  <si>
    <t>Loma Linda, CA</t>
  </si>
  <si>
    <t>Pharmacology, Toxicology and Neuroscience</t>
  </si>
  <si>
    <t>http://www.utsouthwestern.edu/utsw/home/education/surf/index.html</t>
  </si>
  <si>
    <t>Case Western Reserve University</t>
  </si>
  <si>
    <t>Rochester, MN</t>
  </si>
  <si>
    <t>http://biology.uoregon.edu/SPUR/</t>
  </si>
  <si>
    <t>Summer Undergraduate Research Fellowship Program</t>
  </si>
  <si>
    <t>oceanography</t>
  </si>
  <si>
    <t>Fayetteville, AR</t>
  </si>
  <si>
    <t>biochemistry and cellular and molecular biology</t>
  </si>
  <si>
    <t>Chemistry and Biochemistry</t>
  </si>
  <si>
    <t>Undergraduate Training Program (UTP)</t>
  </si>
  <si>
    <t>Variety of areas</t>
  </si>
  <si>
    <t>Scarborough, ME</t>
  </si>
  <si>
    <t>380 per week</t>
  </si>
  <si>
    <t>MIT</t>
  </si>
  <si>
    <t xml:space="preserve">PREP program is to help prepare students for a graduate program </t>
  </si>
  <si>
    <t>NSF/PIRE Junior Summer Abroad Program</t>
  </si>
  <si>
    <t>Wayne State University</t>
  </si>
  <si>
    <t>Summer Institute for Training in Biostatistics (SIBS)</t>
  </si>
  <si>
    <t>Bucknell University</t>
  </si>
  <si>
    <t>Chemical Sciences</t>
  </si>
  <si>
    <t>Massachusetts General Hospital</t>
  </si>
  <si>
    <t>$4,000 and housing</t>
  </si>
  <si>
    <t>Molecular genetics &amp; proteomics ♦ Neuroscience ♦ Heart, lung, &amp; blood ♦ Global change ecology ♦ Microbiology: From atoms to ecosystems ♦ IGERT: Risk analysis for introduced species and genotypes.</t>
  </si>
  <si>
    <t>Sacramento, CA</t>
  </si>
  <si>
    <t>Biomedical Research</t>
  </si>
  <si>
    <t>Nanoscale Science &amp; Engineering Center</t>
  </si>
  <si>
    <t>$4,000 , room &amp; board, travel to and from Madison</t>
  </si>
  <si>
    <t>Rochester, NY</t>
  </si>
  <si>
    <t>Texas Tech University</t>
  </si>
  <si>
    <t>http://volta.byu.edu/REU/</t>
  </si>
  <si>
    <t>http://www.nigms.nih.gov/Training/InstPredoc/PredocInst-Cellular.htm</t>
  </si>
  <si>
    <t>Psychology</t>
  </si>
  <si>
    <t>Boise State University</t>
  </si>
  <si>
    <t>Indiana University</t>
  </si>
  <si>
    <t>June 13 - August 4, 2011</t>
  </si>
  <si>
    <t>Pasteur Foundation</t>
  </si>
  <si>
    <t xml:space="preserve">No </t>
  </si>
  <si>
    <t>AMGEN Scholars Program</t>
  </si>
  <si>
    <t>Medical and Dental. Focusing on diseases of the heart, blood vessels, lung and blood, blood resoucres, sleep disorders.</t>
  </si>
  <si>
    <t>Coasta Rica</t>
  </si>
  <si>
    <t>Oakland University</t>
  </si>
  <si>
    <t>http://www.med.upenn.edu/bgs/applicants_suip.shtml</t>
  </si>
  <si>
    <t>Environmental Health Research Experience Program (EH REP)</t>
  </si>
  <si>
    <t>Cincinnati Children's Hospital Medical Center</t>
  </si>
  <si>
    <t>Minority Undergraduate Research Fellowships (MURF)</t>
  </si>
  <si>
    <t>all sciences</t>
  </si>
  <si>
    <t>California Institute of Technology</t>
  </si>
  <si>
    <t>$600/WK</t>
  </si>
  <si>
    <t>http://www.murf.caltech.edu/index.html</t>
  </si>
  <si>
    <t>chemic biology, biomedical engineering, physics, and computer sciences</t>
  </si>
  <si>
    <t>Ashburn, VA</t>
  </si>
  <si>
    <t xml:space="preserve">Neuro NSF REU </t>
  </si>
  <si>
    <t>9 weeeks</t>
  </si>
  <si>
    <t>http://engineering.missouri.edu/neuroreu/</t>
  </si>
  <si>
    <t>Mechanisms of Behavior - Undergraduate Research in Behavioral Neuroscience</t>
  </si>
  <si>
    <t>Duke Institute for Brain Sceience; Duke University</t>
  </si>
  <si>
    <t>http://www.dibs.duke.edu/education/undergraduate-neuroscience/academics/undergrad-research/mechanisms-of-behavior/</t>
  </si>
  <si>
    <t>Academic Careers in Engineering &amp; Sciences (ACES)</t>
  </si>
  <si>
    <t>Engineering and Sciences</t>
  </si>
  <si>
    <t>http://www.case.edu/admin/aces/summerresearch.html</t>
  </si>
  <si>
    <t>Summer Research Program for undergraduate students</t>
  </si>
  <si>
    <t>Life Sciences</t>
  </si>
  <si>
    <t>School of Life Sciences</t>
  </si>
  <si>
    <t>Lausanne, Switzerland</t>
  </si>
  <si>
    <t>http://sv.epfl.ch/summer-research</t>
  </si>
  <si>
    <t>Vanderbilt University(note: Your site location will be determined by the location of the faculty who select you. )</t>
  </si>
  <si>
    <t>Nashville, TN</t>
  </si>
  <si>
    <t>June 18 - August 10, 2012</t>
  </si>
  <si>
    <t>http://ber-reu.northwestern.edu/index.html</t>
  </si>
  <si>
    <t>Purdue Summer SURF Program</t>
  </si>
  <si>
    <t>Science &amp; enginnering</t>
  </si>
  <si>
    <t>West Lafayette, IN</t>
  </si>
  <si>
    <t>https://engineering.purdue.edu/Engr/Research/SURF/Programs/</t>
  </si>
  <si>
    <t>Stowers Summer Scholars</t>
  </si>
  <si>
    <t>chromatin and regulation of gene expression; chromosome structure and cell division; computational biology, modeling and technology; developmental genetics and cell biology; developmental neuroscience; and stem cells and regeneration</t>
  </si>
  <si>
    <t>Stowers Institute for Medical Research</t>
  </si>
  <si>
    <t>Kansas City, MO</t>
  </si>
  <si>
    <t>Februrary 1, 2012</t>
  </si>
  <si>
    <t>http://www.stowers-institute.org/education/stowers-summer-scholars</t>
  </si>
  <si>
    <t>Mount Sinai Summer Undergraduate Research Program</t>
  </si>
  <si>
    <t>http://www.mssm.edu/education/graduate-school/degrees-and-programs/summer-undergraduate-research-program</t>
  </si>
  <si>
    <t>Research by Undergraduates using Molecular Biology Applications (RUMBA)</t>
  </si>
  <si>
    <t>molecular biology</t>
  </si>
  <si>
    <t>San Jose State University</t>
  </si>
  <si>
    <t>San Jose, CA</t>
  </si>
  <si>
    <t xml:space="preserve">First Friday of February </t>
  </si>
  <si>
    <t>http://www.biology.sjsu.edu/rumba/NSF-REU_RUMBA/Welcome.html</t>
  </si>
  <si>
    <t>NSF Summer Research Experience for Undergraduates (REU)
Biological Research in Ecological and Evolutionary Developmental Biology BREED</t>
  </si>
  <si>
    <t>biology</t>
  </si>
  <si>
    <t>San Francisco State University</t>
  </si>
  <si>
    <t>http://biology.sfsu.edu/faculty-pages/reu</t>
  </si>
  <si>
    <t>Hughes Summer Outreach Program</t>
  </si>
  <si>
    <t>Biochemistry &amp;  Biophysics, Cell &amp; Developmental Biology, Ecology &amp; Evolution, Molecular Biology &amp; Genetics, Neurosciences &amp; Behavior</t>
  </si>
  <si>
    <t>Wesleyan University</t>
  </si>
  <si>
    <t>Middletown, CT</t>
  </si>
  <si>
    <t>http://www.wesleyan.edu/hughes/whsoflyer.html</t>
  </si>
  <si>
    <t>Summer Research Program</t>
  </si>
  <si>
    <t>mathematics</t>
  </si>
  <si>
    <t>California Polytechnic State UniversitySan Luis Obispo, CA</t>
  </si>
  <si>
    <t>Friday, April 22 2011</t>
  </si>
  <si>
    <t>http://calpoly.edu/~math/summer_research.html</t>
  </si>
  <si>
    <t>Summer Undergraduate Mathematical 
Sciences Research Institute (SUMSRI)</t>
  </si>
  <si>
    <t>Miami University</t>
  </si>
  <si>
    <t>Oxford, OH</t>
  </si>
  <si>
    <t>7 weeks</t>
  </si>
  <si>
    <t>http://www.units.muohio.edu/sumsri/</t>
  </si>
  <si>
    <t>Summer Undergraduate Research Program (SURP) in Biomedical Sciences and the Public Health Student Internship (PHSI)</t>
  </si>
  <si>
    <t>Biomedical Sciences and the Public Health</t>
  </si>
  <si>
    <t>The University of Texas M. D. Anderson Cancer Center Science Park - Research Division</t>
  </si>
  <si>
    <t>Smithville, Texas</t>
  </si>
  <si>
    <t>http://sciencepark.mdanderson.org/outreach/students/undergrad/</t>
  </si>
  <si>
    <t>American Cancer Society Student Research Fellowship</t>
  </si>
  <si>
    <t>http://www.metrohealth.org/body.cfm?id=290&amp;oTopID=C</t>
  </si>
  <si>
    <t xml:space="preserve">Cleveland, Ohio </t>
  </si>
  <si>
    <t>MetroHealth Medical Center Division of Neonatology</t>
  </si>
  <si>
    <t>Summer Scholars Program</t>
  </si>
  <si>
    <t>Medicine/Public Health</t>
  </si>
  <si>
    <t>Fundamental redox processes: oxidation-reduction liked biological reactions, redox signaling and regulation and cellular defense mechanism that minimize oxidative stress/damage</t>
  </si>
  <si>
    <t>Independent research in some aspect of Earth or planetary science. Chemistrym physics, biology and geosciences majors are encouraged to apply</t>
  </si>
  <si>
    <t>http://www.cofc.edu/~nuclear/nukess.html</t>
  </si>
  <si>
    <t>Microbiology, biochemistry, molecular biology, and related fields.</t>
  </si>
  <si>
    <t>http://www.chicago-center-for-systems-biology.org/downloads/REU1_6_10.pdf</t>
  </si>
  <si>
    <t>University of Massachusettes, Amherst</t>
  </si>
  <si>
    <t>Camgbridge, MA</t>
  </si>
  <si>
    <t>May 23 to August 3, 2011 (or dates near these)</t>
  </si>
  <si>
    <t>Amgen Scholars Program</t>
  </si>
  <si>
    <t>450 per week</t>
  </si>
  <si>
    <t>Summer Undergraduate Research Program
in Molecular and Quantitative &amp; Computational Biology</t>
  </si>
  <si>
    <t>National High Magnectic Field Laboratory</t>
  </si>
  <si>
    <t>Cornell University</t>
  </si>
  <si>
    <t>Interns receive a stipend of $3,600  early start $4400</t>
  </si>
  <si>
    <t>http://einstein.yu.edu/phd</t>
  </si>
  <si>
    <t xml:space="preserve">Cellular, Biochemical, and Molecular Sciences </t>
  </si>
  <si>
    <t>Flagstaff, AZ</t>
  </si>
  <si>
    <t>Human Biology</t>
  </si>
  <si>
    <t>Research Experience for Undergraduates in Chemistry</t>
  </si>
  <si>
    <t>TBD, Applications Open November 2011</t>
  </si>
  <si>
    <t>Louisiana State University</t>
  </si>
  <si>
    <t>http://people.clarkson.edu/~ttamon/reu.html</t>
  </si>
  <si>
    <t>Hanover, NH</t>
  </si>
  <si>
    <t>Milwaukee, WI</t>
  </si>
  <si>
    <t>public health</t>
  </si>
  <si>
    <t>http://www.magnet.fsu.edu/education/reu</t>
  </si>
  <si>
    <t>USREV Undergraduate Summer Research Experience in Virology</t>
  </si>
  <si>
    <t>University of Notre Dame</t>
  </si>
  <si>
    <t>http://www.nigms.nih.gov/Training/InstPredoc/PredocInst-Bioinformatics.htm</t>
  </si>
  <si>
    <t>physics</t>
  </si>
  <si>
    <t>http://hmsc.oregonstate.edu/REU</t>
  </si>
  <si>
    <t>6 weeks</t>
  </si>
  <si>
    <t>Rigorous classroom instruction in key prerequisite math, physical and life science courses</t>
  </si>
  <si>
    <t>Discipline</t>
  </si>
  <si>
    <t>REU in Nano-materials and Nano-mechanics</t>
  </si>
  <si>
    <t>Association of Minority Health Professions Schools, Inc. (AMHPS)</t>
  </si>
  <si>
    <t>Animal Behavior Research</t>
  </si>
  <si>
    <t>http://math.williams.edu/small/</t>
  </si>
  <si>
    <t>Diversity Student Summer Research Opportunity Program</t>
  </si>
  <si>
    <t>multiple biomedical displinaries</t>
  </si>
  <si>
    <t>McKenna International Summer Internship Program</t>
  </si>
  <si>
    <t>Multiple disiplinaries</t>
  </si>
  <si>
    <t>Claremont McKenna College</t>
  </si>
  <si>
    <t>Claremont, CA</t>
  </si>
  <si>
    <t>2 Months</t>
  </si>
  <si>
    <t>http://www.claremontmckenna.edu/csc/SponsoredInternships/McKennaInternational.php</t>
  </si>
  <si>
    <t>Summer Undergraduate Research Fellowships in Sensor Science and Engineering</t>
  </si>
  <si>
    <t>sensor science and engineering.</t>
  </si>
  <si>
    <t>University of Maine</t>
  </si>
  <si>
    <t>Orono, ME</t>
  </si>
  <si>
    <t>http://www.eece.maine.edu/research/URP/index.htm</t>
  </si>
  <si>
    <t>Biomedical Summer Undergraduate Research Experience(BSURE)</t>
  </si>
  <si>
    <t>sciences and mathematics</t>
  </si>
  <si>
    <t>University of Maryland, Baltimore County</t>
  </si>
  <si>
    <t>Balitmore, Maryland</t>
  </si>
  <si>
    <t>http://www.umbc.edu/bsure/BSUREProgramDescription.html</t>
  </si>
  <si>
    <t>University of Texas, Medical School at Houston</t>
  </si>
  <si>
    <t>http://med.uth.tmc.edu/administration/edu_programs/medical-education/srp/index.html</t>
  </si>
  <si>
    <t>VANDERBILT UNDERGRADUATE  SUMMER RESEARCH PROGRAM (VUSRP)</t>
  </si>
  <si>
    <t>http://vusrp.vanderbilt.edu/</t>
  </si>
  <si>
    <t>New York University Center for Neural Sciences</t>
  </si>
  <si>
    <t>Cold Spring Harbor Laboratory
Undergraduate Research Program</t>
  </si>
  <si>
    <t>PALOMARIN FIELD STATION RESEARCH INTERNSHIPS &amp; SOUTHEAST FARALLON ISLAND Internships</t>
  </si>
  <si>
    <t>Summer Research Experoence for Undergraduates in Nanoscience and Engineering</t>
  </si>
  <si>
    <t>Nanoscale Science and Engineering</t>
  </si>
  <si>
    <t>www.vanderbilt.edu/vinse/reu</t>
  </si>
  <si>
    <t>Biological Sciences</t>
  </si>
  <si>
    <t>21,000 yr</t>
  </si>
  <si>
    <t>http://gradprogram.bsd.uchicago.edu/prep.html</t>
  </si>
  <si>
    <t>Intramural NIAID Research Opportunities</t>
  </si>
  <si>
    <t>Allergy, immunology and infectious deiseases</t>
  </si>
  <si>
    <t>www.niaid.nih.gov and seach"inro"</t>
  </si>
  <si>
    <t>2012 Summer Undergraduate Research Opportunity Program</t>
  </si>
  <si>
    <t>Various Discipline</t>
  </si>
  <si>
    <t>www.k-state.edu/gra/gshome/surop.htm</t>
  </si>
  <si>
    <t>Summer Undergraduate Research Program to Increase Diversity in Research</t>
  </si>
  <si>
    <t>Medicine Sciences</t>
  </si>
  <si>
    <t>http://www.uams.edu/gradschool/pro_students/SURP.asp</t>
  </si>
  <si>
    <t>Fayetteville, Arkansas</t>
  </si>
  <si>
    <t>Fred Hutchinson Cancer Research Center (FHCRC)</t>
  </si>
  <si>
    <t>Various Sciences</t>
  </si>
  <si>
    <t xml:space="preserve">www.fhcrc.org/science/education/undergraduates/ </t>
  </si>
  <si>
    <t>4, 500</t>
  </si>
  <si>
    <t>Mentoring Summer Research Internship Program (MSRIP)</t>
  </si>
  <si>
    <t xml:space="preserve">Variety </t>
  </si>
  <si>
    <t>University of California, Riverside</t>
  </si>
  <si>
    <t>Riverside, CA</t>
  </si>
  <si>
    <t>http://graduate.ucr.edu/msrip.html</t>
  </si>
  <si>
    <t>biomedically related sciences</t>
  </si>
  <si>
    <t>Gerstner Sloan-Kettering</t>
  </si>
  <si>
    <t>NY, NY</t>
  </si>
  <si>
    <t>http://www.sloankettering.edu/gerstner/html/54513.cfm</t>
  </si>
  <si>
    <t>REU at Brandeis University</t>
  </si>
  <si>
    <t>Brandeis University</t>
  </si>
  <si>
    <t>Waltham, MA</t>
  </si>
  <si>
    <t>http://www.bio.brandeis.edu/undergrad/summerResearch/</t>
  </si>
  <si>
    <t>2012 Summer Courses at the Marine Biological Laboratory</t>
  </si>
  <si>
    <t>Marine Biology</t>
  </si>
  <si>
    <t>Marine Biological Laboratory</t>
  </si>
  <si>
    <t>mbl.edu/education</t>
  </si>
  <si>
    <t>SUCCESS Program</t>
  </si>
  <si>
    <t>Ohio State University Medical Center</t>
  </si>
  <si>
    <t>http://biomed.osu.edu/mdphd/success/index.cfm</t>
  </si>
  <si>
    <t>Materials Research Science and Engineering Center (MRSEC)</t>
  </si>
  <si>
    <t>9-week</t>
  </si>
  <si>
    <t>http://www.mrsec.northwestern.edu/content/educational_programs/reu.htm</t>
  </si>
  <si>
    <t>Feb. 15, 2012</t>
  </si>
  <si>
    <t>Sciene and Engineering</t>
  </si>
  <si>
    <t>21st Annual University of Virginia Summer Research Internship Program (SRIP)</t>
  </si>
  <si>
    <t xml:space="preserve">University of Virginia </t>
  </si>
  <si>
    <t>http://www.medicine.virginia.edu/education/phd/gpo/srip</t>
  </si>
  <si>
    <t>Medicine</t>
  </si>
  <si>
    <t>2012 CLASSE Research Experience for Undergraduate Summer Program</t>
  </si>
  <si>
    <t>February 15 2012</t>
  </si>
  <si>
    <t>http://www.cancer.org/MyACS/NewEngland/AreaHighlights/new-englands-fuller-and-stone-research-fellowships</t>
  </si>
  <si>
    <t>New England</t>
  </si>
  <si>
    <t>http://www.apa.org/science/resources/ssf/index.aspx</t>
  </si>
  <si>
    <t>http://amgenscholars.berkeley.edu/</t>
  </si>
  <si>
    <t>http://www.dimac.rutgers.edu/REU</t>
  </si>
  <si>
    <t>http://science.energy.gov/wdts/vfp/</t>
  </si>
  <si>
    <t xml:space="preserve"> 10 week program</t>
  </si>
  <si>
    <t>www.mplsheart.org/internship</t>
  </si>
  <si>
    <t> February 1, 2012</t>
  </si>
  <si>
    <t>March 1 (early decision), otherwise April 1, 2012</t>
  </si>
  <si>
    <t>May 21 – August 3</t>
  </si>
  <si>
    <t>March 9,2012</t>
  </si>
  <si>
    <t>http://www.indiana.edu/~animal/index.html</t>
  </si>
  <si>
    <t>http://rise.rutgers.edu/</t>
  </si>
  <si>
    <t>http://www.yale.edu/monkeylab/Main/Internship.html</t>
  </si>
  <si>
    <t>http://www.biotech.iastate.edu/mission.html</t>
  </si>
  <si>
    <t>http://csee.lbl.gov/Programs/SULI/index.html</t>
  </si>
  <si>
    <t>http://www.neagep.org/spur.html</t>
  </si>
  <si>
    <t>http://www.southalabama.edu/alliedhealth/biomedical/ucur/</t>
  </si>
  <si>
    <t>https://www.training.nih.gov/</t>
  </si>
  <si>
    <t>http://www.uiowa.edu/microbiology/summer.shtml</t>
  </si>
  <si>
    <t>Summer Research Opportunity Program (SROP 2012)</t>
  </si>
  <si>
    <t xml:space="preserve">February 17, 2012 for Hope College students and March 2, 2012 for students from other institutions.
</t>
  </si>
  <si>
    <t>Februrary 17, 2012</t>
  </si>
  <si>
    <t>feburary 02, 2012</t>
  </si>
  <si>
    <t>Summer Research Program 2012</t>
  </si>
  <si>
    <t>http://sfl.aa.ufl.edu/index.php?link=srrs</t>
  </si>
  <si>
    <t>http://www.nist.gov/surfgaithersburg/app.cfm</t>
  </si>
  <si>
    <t xml:space="preserve">see website </t>
  </si>
  <si>
    <t>http://www.grad.uci.edu/about-us/diversity/grad-prep-programs/non-uci-students/surf.html</t>
  </si>
  <si>
    <t>http://www.iu.edu/</t>
  </si>
  <si>
    <t>http://www.soph.uab.edu/mhirt/</t>
  </si>
  <si>
    <t>Friday, February 24, 2012</t>
  </si>
  <si>
    <t xml:space="preserve"> March 1, 2012</t>
  </si>
  <si>
    <t>Tuesday, March 1, 2012</t>
  </si>
  <si>
    <t>http://medicine.iu.edu/oto/education/summerresearch/</t>
  </si>
  <si>
    <t xml:space="preserve">University of Chicago </t>
  </si>
  <si>
    <t>NYU Langone Medical Center</t>
  </si>
  <si>
    <t>Summer Undergraduate MSTP Research Program</t>
  </si>
  <si>
    <t>Medicial Science</t>
  </si>
  <si>
    <t>Iowa City, Iowa</t>
  </si>
  <si>
    <t>2012 Summer Researcg with NIDA for Underrepresented Students</t>
  </si>
  <si>
    <t xml:space="preserve">Biomedical and behavioral research </t>
  </si>
  <si>
    <t>Multiple Institutions</t>
  </si>
  <si>
    <t>www.drugabuse.gov/pdf/sposummer.pdf</t>
  </si>
  <si>
    <t>Virginia Tech</t>
  </si>
  <si>
    <t>MBI Undergraduate Summer Research Program</t>
  </si>
  <si>
    <t>VT Multicultural Academic Opportunities Program (MAOP)</t>
  </si>
  <si>
    <t>Variety</t>
  </si>
  <si>
    <t>NIDDK/OMHRC Summer Internship Program (SIP)</t>
  </si>
  <si>
    <t>http://sip.niddk.nih.gov/</t>
  </si>
  <si>
    <t>February 15,2012</t>
  </si>
  <si>
    <t>Dune Deomorphology and Geochronolog</t>
  </si>
  <si>
    <t>University of Wisconsin Platteville</t>
  </si>
  <si>
    <t>Geology</t>
  </si>
  <si>
    <t>Platteville, Wisconsin</t>
  </si>
  <si>
    <t>http://www.uwplatt.edu/dugg/</t>
  </si>
  <si>
    <t>Plant Genome Research Program (PGRP)</t>
  </si>
  <si>
    <t>Boyce Thompson Institute at Cornell University</t>
  </si>
  <si>
    <t>10-week</t>
  </si>
  <si>
    <t xml:space="preserve">Ithaca, New York </t>
  </si>
  <si>
    <t>http://bti.cornell.edu/index.php?page=Education&amp;section=Internships</t>
  </si>
  <si>
    <t>Undergraduate Summer Research Program in Chemistry</t>
  </si>
  <si>
    <t>Center for Enabling New Technologies Through Catalysis (CENTC)</t>
  </si>
  <si>
    <t>nsfcentc.org</t>
  </si>
  <si>
    <t>Seattle, Washington</t>
  </si>
  <si>
    <t>Center for Coastal Margin Observation and Prediction</t>
  </si>
  <si>
    <t>Environmental Health</t>
  </si>
  <si>
    <t>Beaverton, Oregon</t>
  </si>
  <si>
    <t>http://www.stccmop.org/education/undergraduate</t>
  </si>
  <si>
    <t>SAMHSA Internship Program</t>
  </si>
  <si>
    <t>$380 a week</t>
  </si>
  <si>
    <t>Multiple Universities</t>
  </si>
  <si>
    <t xml:space="preserve">mforonda@dbconsultinggroup.com </t>
  </si>
  <si>
    <t>U Simon Cancer Center's summer program</t>
  </si>
  <si>
    <t>Cancer research</t>
  </si>
  <si>
    <t xml:space="preserve">Indiana University </t>
  </si>
  <si>
    <t>Indianapolis, IN</t>
  </si>
  <si>
    <t>Feb. 17, 2012</t>
  </si>
  <si>
    <t>May 31-July 27, 2012</t>
  </si>
  <si>
    <t>http://www.cancer.iu.edu/srp</t>
  </si>
  <si>
    <t>http://www.scripps.edu/research/ims/application.html</t>
  </si>
  <si>
    <t>summer immunology and microbial sciences undergraduate fellowships</t>
  </si>
  <si>
    <t>immunology and microbial sciences</t>
  </si>
  <si>
    <t>Scripps Research Institute</t>
  </si>
  <si>
    <t>Eco-Informatics Summer Institute (EISI)</t>
  </si>
  <si>
    <t>June 17- August 24th, 2012</t>
  </si>
  <si>
    <t>http://eco-informatics.engr.oregonstate.edu/</t>
  </si>
  <si>
    <t>Eco-Informatics</t>
  </si>
  <si>
    <t>Corvallis, OR</t>
  </si>
  <si>
    <t>Latino Mental Health Research Training Program (MHIRT) Opportunity</t>
  </si>
  <si>
    <t>Psychological research</t>
  </si>
  <si>
    <t>http://dornsife.usc.edu/latino-mental-health</t>
  </si>
  <si>
    <t>University of Pennsylvania's Institute for Research in Cognitive Science</t>
  </si>
  <si>
    <t>Cognitive Science</t>
  </si>
  <si>
    <t>see web</t>
  </si>
  <si>
    <t>http://www.ircs.upenn.edu/summer2012/</t>
  </si>
  <si>
    <t>Summer Undergraduate Research Experience (SURE) Program in Nanotechnology at UMass Amherst</t>
  </si>
  <si>
    <t>UMass Amherst</t>
  </si>
  <si>
    <t>http://www.umass.edu/massnanotech/SURE.htm</t>
  </si>
  <si>
    <t>University of Utah’s Materials Research Science and Engineering Center (MRSEC</t>
  </si>
  <si>
    <t>Material Science &amp; Engineering</t>
  </si>
  <si>
    <t>University of Utah</t>
  </si>
  <si>
    <t>Salt Lake City, UT</t>
  </si>
  <si>
    <t>http://www.mrsec.utah.edu/reu</t>
  </si>
  <si>
    <t>Biophysical Society Summer Course</t>
  </si>
  <si>
    <t>Biophysics</t>
  </si>
  <si>
    <t xml:space="preserve">Rockville, MD </t>
  </si>
  <si>
    <t>Wind Energy Science, Engineering, and Policy</t>
  </si>
  <si>
    <t>Wind Energy Science, Engineering, and Policy (WESEP</t>
  </si>
  <si>
    <t>Ames, Iowa</t>
  </si>
  <si>
    <t>www.windenergy.iastate.edu/reu.asp</t>
  </si>
  <si>
    <t>Academic Research Consortium Summer Program (2012)</t>
  </si>
  <si>
    <t>www.graddiv.ucsb.edu/diversityoutreach</t>
  </si>
  <si>
    <t>Whitaker International Undergraduate program</t>
  </si>
  <si>
    <t>Institute of International Education</t>
  </si>
  <si>
    <t>www.whitaker.org</t>
  </si>
  <si>
    <t>Biomedical Engineering</t>
  </si>
  <si>
    <t>$7,500 - 10, 000</t>
  </si>
  <si>
    <t>Academic year 2012-2013</t>
  </si>
  <si>
    <t>COAST Student Summer Internship</t>
  </si>
  <si>
    <t>Fisheries, marine ecology, eco-toxicology and marine technology</t>
  </si>
  <si>
    <t>Variety of Hosted University</t>
  </si>
  <si>
    <t>Health Policy Summer Program</t>
  </si>
  <si>
    <t>Health Services or Health Policy</t>
  </si>
  <si>
    <t>10-12 weeks</t>
  </si>
  <si>
    <t>http://www.hms.harvard.edu/dcp</t>
  </si>
  <si>
    <t>Eplorations in Statistics Research: An Undergraduate Summer Program</t>
  </si>
  <si>
    <t>7 days</t>
  </si>
  <si>
    <t>http://exploring-stat-research.org</t>
  </si>
  <si>
    <t>May 24-Aug 2</t>
  </si>
  <si>
    <t>Undergraduate Laboratory Internship Program (SULI)</t>
  </si>
  <si>
    <t>neutron sciences, energy, high-performance computing, systems biology and national security</t>
  </si>
  <si>
    <t>Department of Energy</t>
  </si>
  <si>
    <t>3000 + Travel up to $300 and room and board</t>
  </si>
  <si>
    <t>$4700 + Travel up to $750 and room and board</t>
  </si>
  <si>
    <t>http://www.k-state.edu/chem/undergrad/reu.html</t>
  </si>
  <si>
    <t>Chemistry REU: Biosecurity</t>
  </si>
  <si>
    <t>Biology REU: Ecology and Evolution of Changing Environments: Mechanisms to Responses</t>
  </si>
  <si>
    <t>Bio/Ecology</t>
  </si>
  <si>
    <t>$5,000 + $350 for travel and $500 for food</t>
  </si>
  <si>
    <t>http://www.k-state.edu/reu/</t>
  </si>
  <si>
    <t>Phsyics REU: Laser-matter Interactions at the Atomic and Nanoscales</t>
  </si>
  <si>
    <t>TBA</t>
  </si>
  <si>
    <t>$5,000 + up to $500 for travel and room and board</t>
  </si>
  <si>
    <t>http://www.phys.k-state.edu/reu/</t>
  </si>
  <si>
    <t>Chemical Engineering REU: Earth, Wind, and Fire: Sustainable Energy for the 21st Century</t>
  </si>
  <si>
    <t>$4,500 + $2,500 for room and board + one credit hour</t>
  </si>
  <si>
    <t>http://www.che.ksu.edu/reu/</t>
  </si>
  <si>
    <t>5/28/13 - 8/2/13</t>
  </si>
  <si>
    <t>5/27/13 - 8/3/13</t>
  </si>
  <si>
    <t>Sustainability REU: Summer Academy in Sustainable Bioenergy</t>
  </si>
  <si>
    <t>$4,500 + up to $400 for travel and room and board</t>
  </si>
  <si>
    <t>5/28/13 - 8/2/12</t>
  </si>
  <si>
    <t>http://sustainable-energy.ksu.edu/REU</t>
  </si>
  <si>
    <t>4000 + up to $400 for travel</t>
  </si>
  <si>
    <t>5/29/13 - 7/23/13</t>
  </si>
  <si>
    <t>http://www.math.ksu.edu/reu/sumar/</t>
  </si>
  <si>
    <t>Climate Change: Adaptation and Mitigation</t>
  </si>
  <si>
    <t>$4,000 + travel to professional meeting after program</t>
  </si>
  <si>
    <t>05/28/13 - 08/02/13</t>
  </si>
  <si>
    <t>cwrice@ksu.edu</t>
  </si>
  <si>
    <t>$500/week; travel reimbursement and housing stipend for those who qualify</t>
  </si>
  <si>
    <t>June 3 - August 9</t>
  </si>
  <si>
    <t>http://science.energy.gov/wdts/suli/how-to-apply/</t>
  </si>
  <si>
    <t>http://www.sph.umd.edu/KNES/STAR/program.html</t>
  </si>
  <si>
    <t>Unstated</t>
  </si>
  <si>
    <t xml:space="preserve">REU in Renewable Energy at Colorado School of Mines </t>
  </si>
  <si>
    <t>undergraduate math, science, and engineering students</t>
  </si>
  <si>
    <t>Colorado School of Mines</t>
  </si>
  <si>
    <t>Golden, CO</t>
  </si>
  <si>
    <t>February 1st, 2013</t>
  </si>
  <si>
    <t>5/27/13 - 8/2/13</t>
  </si>
  <si>
    <t>http://www.mines.edu/graduate_admissions</t>
  </si>
  <si>
    <t>6/17/13 - 8/23/13</t>
  </si>
  <si>
    <t>5500 + $1500 room and $1200 board as well as travel</t>
  </si>
  <si>
    <t>$4,000 and $500 in housing</t>
  </si>
  <si>
    <t>MIT AMGEN Scholars</t>
  </si>
  <si>
    <t>$4600 + residence on campus and $800 in food</t>
  </si>
  <si>
    <t>6/10/13 - 8/9/13</t>
  </si>
  <si>
    <t>http://mit.edu/urop/amgenscholars/</t>
  </si>
  <si>
    <t>Undergraduate Summer Research
in Physics, Applied Physics (AP), SLAC</t>
  </si>
  <si>
    <t>Stanford AMGEN Program</t>
  </si>
  <si>
    <t>http://ssrp.stanford.edu/</t>
  </si>
  <si>
    <t>6/23/13 - 8/30/13</t>
  </si>
  <si>
    <t>3500 + room and board and up to $500 in travel</t>
  </si>
  <si>
    <t>6/24/13 - 8/30/13</t>
  </si>
  <si>
    <t>6/24/13 - 8/23/13</t>
  </si>
  <si>
    <t>http://www.washington.edu/research/urp/amgen/</t>
  </si>
  <si>
    <t>Room and Board + travel</t>
  </si>
  <si>
    <t>Competitive stiped + room, board, travel</t>
  </si>
  <si>
    <t>6/24/13 - 8/16/12</t>
  </si>
  <si>
    <t>http://www.musc.edu/grad/summer/surp/application.html</t>
  </si>
  <si>
    <t>Tutition waived</t>
  </si>
  <si>
    <t>Summer Research in Bangkok, Thailand</t>
  </si>
  <si>
    <t>Microbiology</t>
  </si>
  <si>
    <t>Bangkok, Thailand</t>
  </si>
  <si>
    <t>4300 + Travel and Housing</t>
  </si>
  <si>
    <t>Late May - Early August</t>
  </si>
  <si>
    <t>http://www.bact.wisc.edu/programs_ires.php</t>
  </si>
  <si>
    <t>NAPIRE</t>
  </si>
  <si>
    <t>Undergrad Native American, Alaskan Native, and Pacific Islander students to complete ecological research</t>
  </si>
  <si>
    <t>4000 + Travel, housing, and living expenses</t>
  </si>
  <si>
    <t>6/10/13 - 8/5/2013</t>
  </si>
  <si>
    <t>www.ots.ac.cr/napire</t>
  </si>
  <si>
    <t>Costa Rica</t>
  </si>
  <si>
    <t>Organization for Tropical Studies</t>
  </si>
  <si>
    <t>Research Experience for Undergraduates: Tropical Biologi in Costa Rica</t>
  </si>
  <si>
    <t>Undergraduates who have taken at least 2 semesters of upper level biology. Women, ethnic minorities and economically disadvantaged students are encouraged to apply</t>
  </si>
  <si>
    <t xml:space="preserve"> La Selva Bio Station, Costa Rica</t>
  </si>
  <si>
    <t>3,600 + Travel, room and Board</t>
  </si>
  <si>
    <t>6/16/13 - 8/9/13</t>
  </si>
  <si>
    <t>www.ots.ac.cr/reu</t>
  </si>
  <si>
    <t>University of Illinois at Chicago</t>
  </si>
  <si>
    <t>5/29/13 - 8/2/13</t>
  </si>
  <si>
    <t>Sophomores and juniors</t>
  </si>
  <si>
    <t>$3500+room, board, travel, health insurance, rec center and library access</t>
  </si>
  <si>
    <t>www.grad.illinois.edu/SROP</t>
  </si>
  <si>
    <t>CCE Summer Undergraduate Research Program</t>
  </si>
  <si>
    <t>Undergraduates with an interest in chemistry
Students from underrepresented minority groups and women are strongly encouraged to apply
US Citizenship or permanent residency is required</t>
  </si>
  <si>
    <t>Center for Chemical Evolution</t>
  </si>
  <si>
    <t>Varies</t>
  </si>
  <si>
    <t>$3,500 + Housing</t>
  </si>
  <si>
    <t>http://www.centerforchemicalevolution.com/opportunities</t>
  </si>
  <si>
    <t>Research Internships in Science and Engineering (RISE)</t>
  </si>
  <si>
    <t>undergraduate students in the fields of biology, chemistry, physics, earth sciences and engineering</t>
  </si>
  <si>
    <t>Bonn, Germany</t>
  </si>
  <si>
    <t>Varies (see website)</t>
  </si>
  <si>
    <t>650 euros/month</t>
  </si>
  <si>
    <t>DAAD</t>
  </si>
  <si>
    <t>REU Math and Theoretical Biology Institute</t>
  </si>
  <si>
    <t>Math and Theoretical Biology</t>
  </si>
  <si>
    <t>Arizona State University</t>
  </si>
  <si>
    <t>Tempe, AZ</t>
  </si>
  <si>
    <t>$3,000 + Room and Board + Travel</t>
  </si>
  <si>
    <t>6/5 - 7/27</t>
  </si>
  <si>
    <t>http://mtbi.asu.edu/summer-program</t>
  </si>
  <si>
    <t>ACCESS Summer Research Program</t>
  </si>
  <si>
    <t>biomedical</t>
  </si>
  <si>
    <t>$3,000 + Housing + Travel (300)</t>
  </si>
  <si>
    <t>See website</t>
  </si>
  <si>
    <t>http://weill.cornell.edu/gradschool/about_us/index.html</t>
  </si>
  <si>
    <t>3000 + Travel up to $500</t>
  </si>
  <si>
    <t>6/6/13 - 8/2/13</t>
  </si>
  <si>
    <t>http://www.einstein.yu.edu/education/phd/surp-program/admissions.aspx</t>
  </si>
  <si>
    <r>
      <t xml:space="preserve">May 20, 2012 – July 27, 2012 </t>
    </r>
    <r>
      <rPr>
        <i/>
        <sz val="11"/>
        <rFont val="Arial"/>
        <family val="2"/>
      </rPr>
      <t>(tentative)</t>
    </r>
  </si>
  <si>
    <t>$4,000 + 2 year ASM Student Member + $1,000 to attend ASM Meeting</t>
  </si>
  <si>
    <t>Dartmouth MD-PhD Undergraduate Summer (MPUS) Fellowship Program</t>
  </si>
  <si>
    <t>members of historically underrepresented ethnic minorities in medical science</t>
  </si>
  <si>
    <t>http://www.dartmouth-mpus.org/Homepage.html</t>
  </si>
  <si>
    <t>10 weeks (mid-June)</t>
  </si>
  <si>
    <t>6/2/13 - 8/3/13</t>
  </si>
  <si>
    <t>$4,000+ travel + Housing + Travel for parents to attend end ceremony</t>
  </si>
  <si>
    <t>Undergraduate Research for Prospective Physician-Scientists and Physician-Engineers</t>
  </si>
  <si>
    <t>individuals who are seriously interested in pursuing integrated careers as physician-scientists or physician-engineers and want to obtain combined degree training in an M.D./ Ph.D. Program</t>
  </si>
  <si>
    <t>Indiana University School of Medicine</t>
  </si>
  <si>
    <t>5/29/13 - 8/7/13</t>
  </si>
  <si>
    <t>http://medicine.iu.edu/research/student-research-opportunities/undergraduate-research-for-prospective-physician-scientists-and-/</t>
  </si>
  <si>
    <t>Summer in Biomedical Sciences (SIBS) Undergraduate Research Program</t>
  </si>
  <si>
    <t>Ten students who will be sophomore or junior level college undergraduates in March 2013</t>
  </si>
  <si>
    <t>University of Alabama, Birmingham</t>
  </si>
  <si>
    <t>$2,000 + Housing</t>
  </si>
  <si>
    <t>6/3/13 - 7/26/13</t>
  </si>
  <si>
    <t>http://www.uab.edu/medicine/sibs/</t>
  </si>
  <si>
    <t>UCSD MSTP Summer Undergraduate Research Fellowship (SURF) Program</t>
  </si>
  <si>
    <t>http://mstp.ucsd.edu/surf/Pages/eligibility.aspx</t>
  </si>
  <si>
    <t>$1600/Month + Housing + $500 Travel</t>
  </si>
  <si>
    <t>6/24/13 - 8/16/13</t>
  </si>
  <si>
    <t>http://mstp.ucsd.edu/surf/Pages/default.aspx</t>
  </si>
  <si>
    <t>$4,150 + Housing + Travel</t>
  </si>
  <si>
    <t>http://www.healthcare.uiowa.edu/mstp/New/mstp/summer/index.htm</t>
  </si>
  <si>
    <t>The Pre-MSTP Summer Program</t>
  </si>
  <si>
    <t>6/3/13 - 8/9/13</t>
  </si>
  <si>
    <t>http://www.med.umich.edu/medschool/mstp/students/prospective/pre-mstp-program.html</t>
  </si>
  <si>
    <t>$4,200 + Housing + Travel  $200</t>
  </si>
  <si>
    <t>http://www.unmc.edu/com/surp.htm</t>
  </si>
  <si>
    <t>Weill Cornell/Rockefeller/ Sloan-Kettering Gateways to The Laboratory Summer Program</t>
  </si>
  <si>
    <t>Applicants should have a strong and readily apparent communicable desire to pursue the combined MD-PhD degree. This is NOT an appropriate summer program for students who wish to eventually pursue a MD or MPH degree</t>
  </si>
  <si>
    <t>Ithica, NY</t>
  </si>
  <si>
    <t>$4,300 + Travel</t>
  </si>
  <si>
    <t>http://weill.cornell.edu/mdphd/summerprogram/</t>
  </si>
  <si>
    <t>Summer Medical and Research Training Program</t>
  </si>
  <si>
    <t>5/27/13 - 7/26/13</t>
  </si>
  <si>
    <t>$4,500 (Varies)</t>
  </si>
  <si>
    <t>$5,000 + Room and Board</t>
  </si>
  <si>
    <t>6/4/13 - 8/10/13</t>
  </si>
  <si>
    <t>Biological Basis of Human and Animal Behavior</t>
  </si>
  <si>
    <t>undergrads/u.s. citizens</t>
  </si>
  <si>
    <t>Oklahoma State University</t>
  </si>
  <si>
    <t>Stillwater, OK</t>
  </si>
  <si>
    <t>Housing + Travel + $500/week</t>
  </si>
  <si>
    <t>6/1/13-7/27/13</t>
  </si>
  <si>
    <t>http://psychology.okstate.edu/faculty/kennison/osunsfreu.htm</t>
  </si>
  <si>
    <t>MURF</t>
  </si>
  <si>
    <t>Underrepresented minority students in science and engineering</t>
  </si>
  <si>
    <t>$600+ $500 for housing and travel</t>
  </si>
  <si>
    <t>6/17/13-8/23/13</t>
  </si>
  <si>
    <r>
      <t>E</t>
    </r>
    <r>
      <rPr>
        <vertAlign val="superscript"/>
        <sz val="11"/>
        <rFont val="Calibri"/>
        <family val="2"/>
      </rPr>
      <t>3</t>
    </r>
    <r>
      <rPr>
        <sz val="11"/>
        <rFont val="Calibri"/>
        <family val="2"/>
      </rPr>
      <t xml:space="preserve">S Summer Research Internship </t>
    </r>
  </si>
  <si>
    <t>Engineering and physical sciences majors</t>
  </si>
  <si>
    <t>Center for Energy Efficient Electronics Science</t>
  </si>
  <si>
    <t>UC Berkely, MIT, Stanford</t>
  </si>
  <si>
    <t>$4,000+Room/Board + Travel</t>
  </si>
  <si>
    <t>6/9/13-8/10/13</t>
  </si>
  <si>
    <t>http://www.e3s-center.org/research/</t>
  </si>
  <si>
    <t>Undergraduate Research Opportunities Consortium (UROC)</t>
  </si>
  <si>
    <t>optical sciences, engineering, social sciences, biomedical sciences, public health, and education</t>
  </si>
  <si>
    <t>$3,000-$4500 + campus housing</t>
  </si>
  <si>
    <t>http://grad.arizona.edu/uroc</t>
  </si>
  <si>
    <t>REU Site: Modeling and Simulation in Systems Biology (MSSB)</t>
  </si>
  <si>
    <t>5/28/13-8/3/13</t>
  </si>
  <si>
    <t>http://biomath.vbi.vt.edu/</t>
  </si>
  <si>
    <t>$3500 + Room and Board</t>
  </si>
  <si>
    <t>Undergraduates who are US citizens or permanent residents are invited to apply. Members of underrepresented minorities are actively recruited and encouraged to apply.</t>
  </si>
  <si>
    <t>REU Site: Microbiology in the Post Genome Era</t>
  </si>
  <si>
    <t>6/3/13-8/9/13</t>
  </si>
  <si>
    <t>http://microbiologyreu-ret.vbi.vt.edu/</t>
  </si>
  <si>
    <t>$4500 + Travel + Room and Board</t>
  </si>
  <si>
    <t>Applications from students from underrepresented groups and smaller institutions where opportunities for research are limited are highly encouraged.</t>
  </si>
  <si>
    <t>Computationally-Driven Experimental Biology in Engineered Tissues</t>
  </si>
  <si>
    <t>http://tissue-eng.vbi.vt.edu/</t>
  </si>
  <si>
    <t>biological or a computational science or in engineering</t>
  </si>
  <si>
    <t>5/20/13-8/16/13</t>
  </si>
  <si>
    <t>http://www.mbi.osu.edu/eduprograms/undergrad2013.html</t>
  </si>
  <si>
    <t>$3000 + Room and Board+ GRE Prep Course</t>
  </si>
  <si>
    <t>5/26/13-8/3/13</t>
  </si>
  <si>
    <t>http://www.maop.vt.edu/Undergraduate_programs/summer_research.html</t>
  </si>
  <si>
    <t>DOE Scholars Program</t>
  </si>
  <si>
    <t xml:space="preserve">    Engineering
    Physical Sciences
    Environmental Sciences
    Computer Science and Information Technology
    Physics
    Business
    Policy
    Program Management
    Mathematics
    Statistics
    Safety and Health
    Accounting and Finance
    Law
    Communications
    and other related areas
</t>
  </si>
  <si>
    <t>varies, see website</t>
  </si>
  <si>
    <t>$650/week + travel</t>
  </si>
  <si>
    <t>10 weeks (dates vary)</t>
  </si>
  <si>
    <t>http://orise.orau.gov/doescholars/default.htm</t>
  </si>
  <si>
    <t>6/3/13-8/2/13</t>
  </si>
  <si>
    <t>4500 + Housing + Travel</t>
  </si>
  <si>
    <t>The MD-PhD Undergraduate Summer Fellowship</t>
  </si>
  <si>
    <t>Dartmouth</t>
  </si>
  <si>
    <t>$2000+Travel+Room and Board</t>
  </si>
  <si>
    <t>5/29/13-8/7/13</t>
  </si>
  <si>
    <t>The Ohio State University SUCCESS Program</t>
  </si>
  <si>
    <t>6/2/13 - 8/3/12</t>
  </si>
  <si>
    <t>$4,000 + Housing + Travel</t>
  </si>
  <si>
    <t>Birmingham, Al</t>
  </si>
  <si>
    <t>$2000 + Housing</t>
  </si>
  <si>
    <t>06/03/2013 - 7/26/13</t>
  </si>
  <si>
    <t>The UCSD MSTP Summer Undergraduate Research Fellowship (SURF) Program</t>
  </si>
  <si>
    <t>San Diego, Ca</t>
  </si>
  <si>
    <t>6/24/13-8/16/13</t>
  </si>
  <si>
    <t>$1600/month + Housing + Travel</t>
  </si>
  <si>
    <t>Summer Undergraduate MSTP Research (SUMR) Program</t>
  </si>
  <si>
    <t>5/28/13-8/2/13</t>
  </si>
  <si>
    <t>$4150 + Housing + Travel</t>
  </si>
  <si>
    <t>$4200 + Housing + Travel</t>
  </si>
  <si>
    <t>MD/PhD Summer Undergrad Research Program</t>
  </si>
  <si>
    <t>University of Nebraska Medical Center</t>
  </si>
  <si>
    <t>ten weeks</t>
  </si>
  <si>
    <t>$4300 + Travel for one family member</t>
  </si>
  <si>
    <t>Founders Affiliate Undergraduate Student Summer Fellowship Program</t>
  </si>
  <si>
    <t>American Heart Association</t>
  </si>
  <si>
    <t>Connecticut, Maine, Massachusetts, New Hampshire, New Jersey, New York, Rhode Island and Vermont.</t>
  </si>
  <si>
    <t>http://www.heart.org/HEARTORG/Affiliate/Founders-Affiliate-Local-Research-Opportunities_UCM_315885_Article.jsp</t>
  </si>
  <si>
    <t>http://www.bcm.edu/smart/index.cfm?PMID=0</t>
  </si>
  <si>
    <t>MIT Summer Research Program (MSRP</t>
  </si>
  <si>
    <t>http://odge.mit.edu/undergraduate/msrp/</t>
  </si>
  <si>
    <t>6/3/13-8/11/13</t>
  </si>
  <si>
    <t>http://www.hms.harvard.edu/dms/diversity/SHURPIntro.html</t>
  </si>
  <si>
    <t>$3600 + Room and Board + Travel</t>
  </si>
  <si>
    <t>5/29/13 - 7/26/13</t>
  </si>
  <si>
    <t>Summer ORISE Fellows</t>
  </si>
  <si>
    <t>College students who plan to major in chemistry or biology and have taken courses in general chemistry or biology may apply</t>
  </si>
  <si>
    <t>Oak Ridge Institute for Science and Education</t>
  </si>
  <si>
    <t>Oak Ridge, TN</t>
  </si>
  <si>
    <t>$2,500/month</t>
  </si>
  <si>
    <t>http://orise.orau.gov/cdc/</t>
  </si>
  <si>
    <t>4000 + Housing and Travel</t>
  </si>
  <si>
    <t>Biology/BCS Summer Internship</t>
  </si>
  <si>
    <t>Sophomore and Junior Science majors</t>
  </si>
  <si>
    <t>Stipend + Housing + Travel</t>
  </si>
  <si>
    <t>6/2/13 - 8/10/13</t>
  </si>
  <si>
    <t>https://biology.mit.edu/outreach_initiatives/UG_summer_internship</t>
  </si>
  <si>
    <t>The B3 Post-Bac Bridge Program</t>
  </si>
  <si>
    <t>7/2/13 - 6/30/15</t>
  </si>
  <si>
    <t>Recent science, math, or engineering majors</t>
  </si>
  <si>
    <t>Stipend + Tutition</t>
  </si>
  <si>
    <t>https://biology.mit.edu/about/postbac_program</t>
  </si>
  <si>
    <t>The University of Michigan Cardiovascular Center Summer Fellowship Program</t>
  </si>
  <si>
    <t>http://sitemaker.umich.edu/cvcsummerfellowship/home</t>
  </si>
  <si>
    <t>THE CHARLES ROSS
SUMMER RESEARCH FELLOWSHIP
FOR
MINORITY UNDERGRADUATE STUDENTS</t>
  </si>
  <si>
    <t>$3600 _ Travel + Housing</t>
  </si>
  <si>
    <t>http://sitemaker.umich.edu/summer_program/files/charlesross13.pdf</t>
  </si>
  <si>
    <t>Interdisciplinary REU Program (Research Experiences for Undergraduates) in the Structure and Function of Proteins</t>
  </si>
  <si>
    <t>biochemistry, biophysics, cheminformatics, computational chemistry, enzymology, marine biology, molecular biology and plant biology</t>
  </si>
  <si>
    <t>$5,000 + Housing + $500 for Meals + $300 for travel</t>
  </si>
  <si>
    <t>6/2/13 - 8/9/13</t>
  </si>
  <si>
    <t>http://pharmacy.umich.edu/reu/overview</t>
  </si>
  <si>
    <t>5/28/13 - 8/3/13</t>
  </si>
  <si>
    <t>Summer Undergraduate Research Experience (SURE) in nanotechnology</t>
  </si>
  <si>
    <t>Chemical Engineering, Chemistry, Electrical &amp; Computer Engineering, Mechanical &amp; Industrial Engineering, Physics, and Polymer Science &amp; Engineering</t>
  </si>
  <si>
    <t>National Science Foundation</t>
  </si>
  <si>
    <t>NEES REU</t>
  </si>
  <si>
    <t xml:space="preserve">Civil engineering; computer science engineering; </t>
  </si>
  <si>
    <t>varies</t>
  </si>
  <si>
    <t xml:space="preserve">$5,000 + Housing </t>
  </si>
  <si>
    <t>Varies (June-August</t>
  </si>
  <si>
    <t>http://nees.org/education/for-students/reu-program</t>
  </si>
  <si>
    <t>University of Pittsburgh Models of Infectious Disease Agent Study (MIDAS) National Center of Excellence</t>
  </si>
  <si>
    <t>5/20/13 - 7/26/13</t>
  </si>
  <si>
    <t>www.midas.pitt.edu/srp</t>
  </si>
  <si>
    <t>$4500 + Housing + Travel</t>
  </si>
  <si>
    <t>Undergraduate Summer Research Grant (USRG) Program</t>
  </si>
  <si>
    <t xml:space="preserve">Major in engineering or related science or math curriculum </t>
  </si>
  <si>
    <t>$5,000 + 1 credit hour + Housing + Travel</t>
  </si>
  <si>
    <t>http://essap.tamu.edu/usrg/</t>
  </si>
  <si>
    <t>Global Environmental Microbiology (GEM)</t>
  </si>
  <si>
    <t>Students interested in science</t>
  </si>
  <si>
    <t>Class is free, includes travel and modest stiped</t>
  </si>
  <si>
    <t>7/8/13 - 8/2/13</t>
  </si>
  <si>
    <t>http://www.darkenergybiosphere.org/education/undergrads.html</t>
  </si>
  <si>
    <t>Midwest Alcoholism Research Center (MARC)</t>
  </si>
  <si>
    <t>Alcohol Research Training Summer School (ARTSS)</t>
  </si>
  <si>
    <t>Washington University School of Medicine or the University for Missouri-Columbia</t>
  </si>
  <si>
    <t>6/2/13 - 8/2/13</t>
  </si>
  <si>
    <t>http://alcoholresearch.missouri.edu/</t>
  </si>
  <si>
    <t>Integrated Optics for Undergraduates</t>
  </si>
  <si>
    <t>students studying physics, chemistry, optics, material science, or math plus electrical, mechanical, optical, chemical, or material science and engineering students</t>
  </si>
  <si>
    <t>Center for Integrated Access Network</t>
  </si>
  <si>
    <t>AZ (Tucson), UC San Diego, UC Berkeley, or Columbia University (New York City)</t>
  </si>
  <si>
    <t>$5,000+ Housing + Travel + Workshops</t>
  </si>
  <si>
    <t>http://www.cian-erc.org/iou_students.cfm?Tab=Program</t>
  </si>
  <si>
    <t>Hooked on Photonics</t>
  </si>
  <si>
    <t>Univ. of AZ (Tucson), Univ. of WA (Seattle), or Georgia Tech (Atlanta)</t>
  </si>
  <si>
    <t>https://pluto.chem.washington.edu/Photonics/ProgramDetails.aspx</t>
  </si>
  <si>
    <t>$5,000 + Housing/food + Travel + Workshops</t>
  </si>
  <si>
    <t>University of North carolina at Greensboro</t>
  </si>
  <si>
    <t>Sensing and Signaling Research Experience for Undergraduates (REU)</t>
  </si>
  <si>
    <t>http://web.bio.utk.edu/bcmb/summer/reu.html</t>
  </si>
  <si>
    <t>$5,000 + allowance for housing + travel</t>
  </si>
  <si>
    <t>undergraduate students majoring in the sciences</t>
  </si>
  <si>
    <t>College juniors from non-research universities who have had limited opportunities to participate in research, under-represented minority students and students from financially disadvantaged backgrounds are especially encouraged to apply. </t>
  </si>
  <si>
    <t>Roswell Park Cancer Institute (RPCI) Summer Program</t>
  </si>
  <si>
    <t>http://www.roswellpark.edu/education/summer-programs/college-juniors</t>
  </si>
  <si>
    <t>Summer Undergraduate Research in Geoscience and Engineering Program (SURGE) program</t>
  </si>
  <si>
    <t>ophomores, juniors, or non-graduating seniors who have an interest in pursing an advanced degree in the Earth Sciences, with a current research interest in the following areas:
•Energy Resources Engineering
•Environmental Earth System Science
•Geological &amp; Environmental Sciences
•Geophysics
•Earth Systems Program
•Emmett Interdisciplinary Program in Environment &amp; Resources</t>
  </si>
  <si>
    <t>Palo Alto, CA</t>
  </si>
  <si>
    <t>transportation, housing, meals, stipend</t>
  </si>
  <si>
    <t>6/23/13 - 8/17/13</t>
  </si>
  <si>
    <t>http://oma.stanford.edu/surge.html</t>
  </si>
  <si>
    <t xml:space="preserve">Training and Experimentation in Computational Biology (TECBio). </t>
  </si>
  <si>
    <t>http://www.tecbioreu.pitt.edu/</t>
  </si>
  <si>
    <t>$5,000 + Housing + Trave;</t>
  </si>
  <si>
    <t>5/21/13 - 7/27/13</t>
  </si>
  <si>
    <t>$3,400 + housing + travel</t>
  </si>
  <si>
    <t>$2700 + Room and Board + Travel</t>
  </si>
  <si>
    <t>6/2/13 - 7/30/13</t>
  </si>
  <si>
    <t>$4000 + Housing + Travel</t>
  </si>
  <si>
    <t>Health Career Connection’s Paid Summer Internship Program.</t>
  </si>
  <si>
    <t>Health Career Connection</t>
  </si>
  <si>
    <t>Students from ALL fields, including but not limited to Health Sciences, Public Health, Healthcare Policy and Management, Community Health, Business, Political Science, Sociology, Biology, Biochemistry and Pre-Medicine (with a strong interest in public health or administration) are welcome to apply.</t>
  </si>
  <si>
    <t>Varies according to location $3,000 - 4,000</t>
  </si>
  <si>
    <t>http://ch.tbe.taleo.net/CH08/ats/careers/requisition.jsp?org=HEALTHCAREERS&amp;cws=56&amp;rid=98</t>
  </si>
  <si>
    <t>UCLA PREP Program</t>
  </si>
  <si>
    <t>premedical and predental  students from disadvantaged backgrounds</t>
  </si>
  <si>
    <t>Los Angeles</t>
  </si>
  <si>
    <t>depends on availability of funds</t>
  </si>
  <si>
    <t>http://www.medstudent.ucla.edu/offices/aeo/prep.cfm</t>
  </si>
  <si>
    <t>Summer Medical and Dental Education Program (SMDEP)</t>
  </si>
  <si>
    <t>http://www.smdep.org/</t>
  </si>
  <si>
    <t>Stipend + Housing + Breakfast and dinner</t>
  </si>
  <si>
    <t>6/23/13 - 8/3/13</t>
  </si>
  <si>
    <t>Wright State University</t>
  </si>
  <si>
    <t>Short-term Training Program to Increase Diversity in Health-Related Research or STREAMS</t>
  </si>
  <si>
    <t>http://www.med.wright.edu/streams</t>
  </si>
  <si>
    <t>6/3/13 - 7/30/13</t>
  </si>
  <si>
    <t>Dayton, OH</t>
  </si>
  <si>
    <t>Graduate College-Sponsored
Undergraduate Research Opportunities Consortium</t>
  </si>
  <si>
    <t>$4,000 + Housing + 6 credits</t>
  </si>
  <si>
    <t>http://grad.arizona.edu/UROC</t>
  </si>
  <si>
    <t>All</t>
  </si>
  <si>
    <t>Pacific Earthquake Engineering Research Center</t>
  </si>
  <si>
    <t>UC Berkeley, UC Davis and University of Washington</t>
  </si>
  <si>
    <t>Engineering Earthquake Resilient Communities Summer Program</t>
  </si>
  <si>
    <t>structural engineering, geotechnical engineering, risk analysis, public policy, and city plannin</t>
  </si>
  <si>
    <t>http://peer.berkeley.edu/education/internships.html</t>
  </si>
  <si>
    <t>Summer Undergrad Fellowships in Genetics</t>
  </si>
  <si>
    <t>sciences</t>
  </si>
  <si>
    <t>Unievrsity of Georgia</t>
  </si>
  <si>
    <t>Athens, GA</t>
  </si>
  <si>
    <t>$2300 + Housing, Meals, Travel</t>
  </si>
  <si>
    <t>6/4/13 - 7/30/13</t>
  </si>
  <si>
    <t>6/5/13 - 8/2/13</t>
  </si>
  <si>
    <t>Arizona State University’s Postbaccalaureate Research Program (PREP)</t>
  </si>
  <si>
    <t>http://graduate.asu.edu/prep</t>
  </si>
  <si>
    <t>$21,000 over 1 year</t>
  </si>
  <si>
    <t>University of South Florida</t>
  </si>
  <si>
    <t>The SRI@FMHI is designed for students interested in building their research skills within the context of mental health to help them prepare for a Senior Thesis and/or graduate school.</t>
  </si>
  <si>
    <t>SRI@FMHI</t>
  </si>
  <si>
    <t>5/30/13 - 8/7/13</t>
  </si>
  <si>
    <t>http://www.cbcs.usf.edu/Research/SRI/</t>
  </si>
  <si>
    <t>$4,000 stipend+ $400 travel +research project support funding</t>
  </si>
  <si>
    <t>Tampa, FL</t>
  </si>
  <si>
    <t>Florida International University</t>
  </si>
  <si>
    <t>Miami, FL</t>
  </si>
  <si>
    <t>Research Experience for Undergrads in Chemistry and Biochemistry</t>
  </si>
  <si>
    <t>chemistry.fiu.edu/undergraduate/reu</t>
  </si>
  <si>
    <t>$5,000 + Housing and Board + Travel Stiped</t>
  </si>
  <si>
    <t>California Space Grant Consortium (CaSGC)</t>
  </si>
  <si>
    <t>Undergraduate Research Opportunity Program (UROP)</t>
  </si>
  <si>
    <t xml:space="preserve">California college and university students studying Science, Technology, Engineering or Math. Juniors and Seniors (U.S. Citizens only) attending California Space Grant affiliates: http://casgc.ucsd.edu/?page_id=27. </t>
  </si>
  <si>
    <t>Home institution</t>
  </si>
  <si>
    <t>All year-round</t>
  </si>
  <si>
    <t>http://casgc.ucsd.edu/blog/wp-content/uploads/UROP-2012-2013-Announcement.pdf</t>
  </si>
  <si>
    <t>RiSE (Research in Science and Engineering) program</t>
  </si>
  <si>
    <t>Rolling Admissions starts 1/15/13</t>
  </si>
  <si>
    <t>http://rise.rutgers.edu/riseinfo.html</t>
  </si>
  <si>
    <t>National Eye Institute (NEI), National Institutes of Health (NIH)</t>
  </si>
  <si>
    <t>http://www.nei.nih.gov/training/diversity_in_research.asp</t>
  </si>
  <si>
    <t>8-12 weeks</t>
  </si>
  <si>
    <t>Diversity in Vision Research and Ophthalmology (DIVRO) summer internship program.</t>
  </si>
  <si>
    <t>http://www.calstate.edu/coast/funding/internships/student_Intern_2013_rfa.shtml</t>
  </si>
  <si>
    <t>CSU Los Angeles</t>
  </si>
  <si>
    <t>Research Initiative for Scientific Excellence
(RISE) MS-to-PhD program</t>
  </si>
  <si>
    <t xml:space="preserve">talented San Diego State undergrads that are not quite ready to pursue the PhD, but could be after a
research-intensive MS at Cal State LA. The second group are those minority students that applied for the joint UCSD-SDSU PhD programs in the life sciences,chemistry or biochemistry this year but were not yet quite competitive for
positions, but you feel could benefit from our MS program and becomecompetitive </t>
  </si>
  <si>
    <t>The two year fellowship of more than $60,000 includes a salary that begins
at $19,000 and increases to $21,000 in the second year. It also includes
payment of registration fees/tuition (currently at $7,600), funds for
research supplies, and for travel to professional meetings</t>
  </si>
  <si>
    <t>http://www.calstatela.edu/moreprograms</t>
  </si>
  <si>
    <t>George Washington Carver Research Program</t>
  </si>
  <si>
    <t>The ideal Carver intern will have completed 60 hours of undergraduate course work and have a 3.25 cumulative grade point average.</t>
  </si>
  <si>
    <t>5/19/13 - 7/12/13</t>
  </si>
  <si>
    <t>http://carver.uark.edu/recruitment.php</t>
  </si>
  <si>
    <t>Internship Program</t>
  </si>
  <si>
    <t>Vaiable</t>
  </si>
  <si>
    <t>http://www.si.edu/ofg/intern.htm</t>
  </si>
  <si>
    <t xml:space="preserve">Summer Undergraduate Research Fellowship (SURF) </t>
  </si>
  <si>
    <t>Physics, Astronomy,
 Applied and Material Sciences, Chemistry, 
Mathematics, Computer Science, Engineering</t>
  </si>
  <si>
    <t xml:space="preserve">National Institute of Standards and Technology (NIST) </t>
  </si>
  <si>
    <t>February</t>
  </si>
  <si>
    <t>http://www.surf.nist.gov/surf2.htm</t>
  </si>
  <si>
    <t xml:space="preserve">Summer Undergraduate Research Programs in Medicine </t>
  </si>
  <si>
    <t xml:space="preserve">Medicine, Pharmacy, Natural Sciences </t>
  </si>
  <si>
    <t xml:space="preserve">American Association of Medical Colleges (links) </t>
  </si>
  <si>
    <t>not specified</t>
  </si>
  <si>
    <t>http://www.aamc.org/members/great/summerlinks.htm</t>
  </si>
  <si>
    <t xml:space="preserve">ORISE Educational &amp; Research Experiences for Undergrads </t>
  </si>
  <si>
    <t xml:space="preserve">Oak Ridge Institute for Science &amp; Education </t>
  </si>
  <si>
    <t>http://www.orau.gov/orise/edu/uggrad/ug.htm</t>
  </si>
  <si>
    <t>Smithsonian Institute</t>
  </si>
  <si>
    <t>Student Intern Award Program</t>
  </si>
  <si>
    <t>Medicine, Chemistry, Biology, Biochemistry, Biophysics</t>
  </si>
  <si>
    <t>http://www.pedaids.org/awards.html</t>
  </si>
  <si>
    <t xml:space="preserve">Sponsor: Elizabeth Glaser Pediatric AIDS Foundation </t>
  </si>
  <si>
    <t xml:space="preserve">Summer Undergraduate Research Fellowship (SURF) Program </t>
  </si>
  <si>
    <t xml:space="preserve">Biology, Medicine, Pharmacy, Chemistry </t>
  </si>
  <si>
    <t xml:space="preserve">Sponsor: American Society for Pharmacology and Experimental Therapeutics </t>
  </si>
  <si>
    <t>March</t>
  </si>
  <si>
    <t>http://www.aspet.org/public/surf/surf.htm</t>
  </si>
  <si>
    <t>Summer Fellowship Program</t>
  </si>
  <si>
    <t xml:space="preserve">Natural and Social Sciences, Engineering </t>
  </si>
  <si>
    <t xml:space="preserve">Sponsor: Council on Undergraduate Research (CUR) </t>
  </si>
  <si>
    <t>November</t>
  </si>
  <si>
    <t>http://www.cur.org/UGSFinfo.html</t>
  </si>
  <si>
    <t xml:space="preserve">Undergraduate Research Fellowship Program </t>
  </si>
  <si>
    <t xml:space="preserve">Sponsor: Lawrence Berkeley National Laboratory (LBL) </t>
  </si>
  <si>
    <t xml:space="preserve">Natural Sciences and Engineering </t>
  </si>
  <si>
    <t>November-January</t>
  </si>
  <si>
    <t>http://www.lbl.gov/Education/CSEE/cup/cup.html</t>
  </si>
  <si>
    <t xml:space="preserve">Research Experiences for Undergraduates (REU) Program </t>
  </si>
  <si>
    <t>Natural and Social Sciences</t>
  </si>
  <si>
    <t>Sponsor: National Science Foundation</t>
  </si>
  <si>
    <t>varies by program</t>
  </si>
  <si>
    <t>http://www.nsf.gov/home/crssprgm/reu/reulist.htm</t>
  </si>
  <si>
    <t>Grant-in-Aid of Research</t>
  </si>
  <si>
    <t>Sponsor: Sigma Xi</t>
  </si>
  <si>
    <t>March and October</t>
  </si>
  <si>
    <t>http://www.sigmaxi.org/programs/giar/index.shtml</t>
  </si>
  <si>
    <t xml:space="preserve">GNC NASA Undergraduate Student Research Program </t>
  </si>
  <si>
    <t>Engineering, Physical Sciences, Math, Computer Sciences</t>
  </si>
  <si>
    <t xml:space="preserve">Sponsor: National Aeronautics and Space Administration (NASA) </t>
  </si>
  <si>
    <t>January</t>
  </si>
  <si>
    <t>http://education.nasa.gov/usrp/</t>
  </si>
  <si>
    <t xml:space="preserve">AT&amp;T Undergraduate Research Program </t>
  </si>
  <si>
    <t>Sponsor: AT&amp;T Inc.</t>
  </si>
  <si>
    <t>December</t>
  </si>
  <si>
    <t>http://www.research.att.com/academic/</t>
  </si>
  <si>
    <t>Intel Research Award Contest</t>
  </si>
  <si>
    <t>Sponsor: Intel Corporation</t>
  </si>
  <si>
    <t>June</t>
  </si>
  <si>
    <t>http://www.intel.com/research/awards/</t>
  </si>
  <si>
    <t>Joseph S. Sibler Student Fellowship</t>
  </si>
  <si>
    <t xml:space="preserve">Biology, Chemistry, Medicine, Public Health </t>
  </si>
  <si>
    <t>Sponsor: American Cancer Society</t>
  </si>
  <si>
    <t>http://www.cancer.org/docroot/COM/content/div_OH/COM_11_1x_Sibler.asp?s</t>
  </si>
  <si>
    <t xml:space="preserve">Budweiser Conservation Scholarship Program </t>
  </si>
  <si>
    <t xml:space="preserve"> Environmental Sciences,
 Environmental Studies, Biology, Ecology, 
Public Policy, Geography, Political
 Science, Marine Sciences </t>
  </si>
  <si>
    <t xml:space="preserve">Sponsor: National Fish and Wildlife Foundation </t>
  </si>
  <si>
    <t>http://www.nfwf.org/programs/budscholarship.htm</t>
  </si>
  <si>
    <t xml:space="preserve">AIAA Foundation Undergraduate Scholarship Program </t>
  </si>
  <si>
    <t xml:space="preserve">Physics, Astronomy, Engineering </t>
  </si>
  <si>
    <t xml:space="preserve">Sponsor: American Institute of Aeronautics and Astronautics (AIAA) </t>
  </si>
  <si>
    <t>http://www.aiaa.org/Education/index.hfm?edu=23</t>
  </si>
  <si>
    <t>Space Imaging Award for Application of High Resolution Digital Satellite Imagery</t>
  </si>
  <si>
    <t xml:space="preserve">Geography, Physics, Astronomy </t>
  </si>
  <si>
    <t xml:space="preserve">Sponsor: American Society for Photogrammetry and Remote Sensing (ASPRS) </t>
  </si>
  <si>
    <t>http://www.asprs.org/membership/scholar.html#space</t>
  </si>
  <si>
    <t xml:space="preserve">NLM Undergraduate Student Research Participation Program </t>
  </si>
  <si>
    <t xml:space="preserve">Information &amp; Library Science </t>
  </si>
  <si>
    <t xml:space="preserve">Sponsor: US National Library of Medicine </t>
  </si>
  <si>
    <t>Not Specific</t>
  </si>
  <si>
    <t>http://www.orau.gov/orise/edu/nlm/nlmrespg.htm</t>
  </si>
  <si>
    <t>ASCP Student Scholarships</t>
  </si>
  <si>
    <t>Allied Health Services</t>
  </si>
  <si>
    <t xml:space="preserve">Sponsor: American Society for Clinical Pathology </t>
  </si>
  <si>
    <t>http://www.ascp.org/member/associate/scholarship.asp</t>
  </si>
  <si>
    <t xml:space="preserve">Undergraduate Materials Research Initiative Grants </t>
  </si>
  <si>
    <t xml:space="preserve">Applied and Material Sciences </t>
  </si>
  <si>
    <t>Sponsor: Materials Research Society</t>
  </si>
  <si>
    <t>October</t>
  </si>
  <si>
    <t>http://www.mrs.org/umri/</t>
  </si>
  <si>
    <t xml:space="preserve">Undergraduate Research Assistants Program </t>
  </si>
  <si>
    <t>Physical Sciences, Engineering</t>
  </si>
  <si>
    <t xml:space="preserve">Sponsor: Semiconductor Research Corporation (SRC) Education Alliance </t>
  </si>
  <si>
    <t>Not specific</t>
  </si>
  <si>
    <t>http://srcea.src.org/programs/ura/default.asp</t>
  </si>
  <si>
    <t>Undergraduate Science Research Scholarship Awards</t>
  </si>
  <si>
    <t>Natural Sciences</t>
  </si>
  <si>
    <t>Sponsor: UNCF/Merck Science Initiative</t>
  </si>
  <si>
    <t>http://www.uncf.org/merck/programs/undergrd.htm</t>
  </si>
  <si>
    <t>CEA-CREST Fellowships</t>
  </si>
  <si>
    <t>Environmental Studies, Environmental Sciences &amp; Engineering, Biology, Ecology, Chemistry, Geography, Geology</t>
  </si>
  <si>
    <t>http://cea-crest.calstatela.edu/</t>
  </si>
  <si>
    <t xml:space="preserve">Computer and Information Science Engineering (CISE) </t>
  </si>
  <si>
    <t>Computer Science, Engineering</t>
  </si>
  <si>
    <t xml:space="preserve">Sponsor: National Science Foundation (NSF) </t>
  </si>
  <si>
    <t>http://www.nsf.gov/dir/index.jsp?org=CISE</t>
  </si>
  <si>
    <t xml:space="preserve">Summer Undergraduate Research Program (SURP) </t>
  </si>
  <si>
    <t>Medicine, Biomedical Engineering, Microbiology &amp; Immunology, biochemistry, Biology, Genetics, Pharmacy</t>
  </si>
  <si>
    <t xml:space="preserve">Sackler Institute of Biomedical Sciences, NYU Medical Center </t>
  </si>
  <si>
    <t>http://www.med.nyu.edu/Sackler/summer.html</t>
  </si>
  <si>
    <t xml:space="preserve">Sponsor: American Association of Medical Colleges (links) </t>
  </si>
  <si>
    <t>Biology, Medicine</t>
  </si>
  <si>
    <t xml:space="preserve">Sponsor: American Physiological Society </t>
  </si>
  <si>
    <t xml:space="preserve">http://www.the-aps.org/education/undergrad/stuaward.htmlSponsor: </t>
  </si>
  <si>
    <t>American Society for Pharmacology and Experimental Therapeutics (ASPET)</t>
  </si>
  <si>
    <t>Summer Research Fellowships</t>
  </si>
  <si>
    <t>Sponsor: Endocrine Society</t>
  </si>
  <si>
    <t>Not Specified</t>
  </si>
  <si>
    <t>http://www.endo-society.org/about/student.cfm</t>
  </si>
  <si>
    <t xml:space="preserve">Joseph S. Sibler Student Fellowship </t>
  </si>
  <si>
    <t xml:space="preserve">Undergraduate Scholarship Program </t>
  </si>
  <si>
    <t>Health-related</t>
  </si>
  <si>
    <t xml:space="preserve">Sponsor: National Institutes of Health (NIH) </t>
  </si>
  <si>
    <t>http://www.training.nih.gov/student/internship/internship.asp</t>
  </si>
  <si>
    <t xml:space="preserve">AAPM Summer Undergraduate Fellowship Program </t>
  </si>
  <si>
    <t>Physics, Medicine</t>
  </si>
  <si>
    <t xml:space="preserve">Sponsor: American Association of Physicists in Medicine (AAPM) </t>
  </si>
  <si>
    <t>http://spsnational.org/networking/opportunities.htm</t>
  </si>
  <si>
    <t>Tri-Beta Research Scholarships</t>
  </si>
  <si>
    <t xml:space="preserve">Sponsor: TriBeta National Biological Honor Society Foundation </t>
  </si>
  <si>
    <t>September</t>
  </si>
  <si>
    <t>http://www.tri-beta.org/Researchform.html</t>
  </si>
  <si>
    <t xml:space="preserve">Libbie H. Hyman Memorial Scholarship </t>
  </si>
  <si>
    <t xml:space="preserve">Sponsor: Society for Integrative and Comparative Biology </t>
  </si>
  <si>
    <t xml:space="preserve">ASM Undergraduate Research Fellowship </t>
  </si>
  <si>
    <t>American Society for Microbiology</t>
  </si>
  <si>
    <t>http://www.asm.org/Education/index.asp?bid=4319</t>
  </si>
  <si>
    <t>http://sicb.org/grants/hyman/</t>
  </si>
  <si>
    <t xml:space="preserve">Minority Undergraduate Participation Grant </t>
  </si>
  <si>
    <t>Sponsor: Botanical Society of America</t>
  </si>
  <si>
    <t>http://www.2003.botanyconference.org/Min%20Undergrad%20Particip.htm</t>
  </si>
  <si>
    <t xml:space="preserve">ASPB Summer Undergraduate Research Fellowships </t>
  </si>
  <si>
    <t xml:space="preserve">Biology, Ecology, Environmental Sciences </t>
  </si>
  <si>
    <t xml:space="preserve">Sponsor: American Society of Plant Biologists </t>
  </si>
  <si>
    <t>http://www.aspb.org/education/summerundergrad.cfm</t>
  </si>
  <si>
    <t xml:space="preserve">Microbiology Undergraduate Research Fellowship (MURF) </t>
  </si>
  <si>
    <t>Sponsor: American Society for Microbiology</t>
  </si>
  <si>
    <t>http://www.asm.org/Education/index.asp?bid=4322</t>
  </si>
  <si>
    <t xml:space="preserve">Stephen R. Tully Memorial Grant </t>
  </si>
  <si>
    <t xml:space="preserve">Sponsor: Rapter Research Foundation (RRF) </t>
  </si>
  <si>
    <t>http://biology.boisestate.edu/raptor/grants%20and%20awards.htm</t>
  </si>
  <si>
    <t xml:space="preserve">Novice Researcher and Mentorship Grants </t>
  </si>
  <si>
    <t>Nursing</t>
  </si>
  <si>
    <t>Sponsor: Oncology Nursing Society</t>
  </si>
  <si>
    <t>http://www.ons.org/awards/foundawards/</t>
  </si>
  <si>
    <t xml:space="preserve">Dean Hayden Student Research Grant </t>
  </si>
  <si>
    <t xml:space="preserve">Sponsor: American Association of Nurse Anesthetists </t>
  </si>
  <si>
    <t>http://www.anna.com/foundation/applications/default.asp</t>
  </si>
  <si>
    <t xml:space="preserve"> ENAF Undergraduate Scholarships</t>
  </si>
  <si>
    <t xml:space="preserve">Sponsor: Emergency Nurses Association Foundation </t>
  </si>
  <si>
    <t>http://www.ena.org/foundation/grants/</t>
  </si>
  <si>
    <t>http://www.ascp.org/member/ams/scholarship.asp</t>
  </si>
  <si>
    <t>Moissan Summer Undergraduate Research Fellowship in Fluorine Chemistry</t>
  </si>
  <si>
    <t xml:space="preserve">Sponsor: American Chemical Society Division of Fluorine Chemistry </t>
  </si>
  <si>
    <t>http://membership.acs.org/F/FLUO/INDEX.HTM</t>
  </si>
  <si>
    <t xml:space="preserve">AIAA Foundation Undergraduate
Scholarship Program </t>
  </si>
  <si>
    <t>American Institute of Aeronautics and Astronautics (AIAA)</t>
  </si>
  <si>
    <t>Undergraduate Research Assistants Program</t>
  </si>
  <si>
    <t xml:space="preserve">NWF Campus Ecology Fellowship Program </t>
  </si>
  <si>
    <t xml:space="preserve">Environmental Studies, Ecology </t>
  </si>
  <si>
    <t>Sponsor: National Wildlife Federation</t>
  </si>
  <si>
    <t>http://www.nwf.org/campusecology/grantguidelines.cfm</t>
  </si>
  <si>
    <t xml:space="preserve">Environmental Studies Scholarship Program </t>
  </si>
  <si>
    <t xml:space="preserve">Environmental Sciences, Environmental Studies </t>
  </si>
  <si>
    <t>Sponsor: Annie’s Homegrown Inc.</t>
  </si>
  <si>
    <t>January- June</t>
  </si>
  <si>
    <t>http://www.annies.com/programs/ess.html</t>
  </si>
  <si>
    <t>Environmental Sciences, Environmental Studies, Biology, Ecology, Public Policy, Geography, Political Science, Marine Science</t>
  </si>
  <si>
    <t>National Network for Environmental Management Studies (NNEMS) Undergraduate &amp; Graduate Student Fellowship Program</t>
  </si>
  <si>
    <t xml:space="preserve">Environmental Sciences and Studies, Public Policy </t>
  </si>
  <si>
    <t xml:space="preserve">Sponsor: Environmental Protection Agency (EPA) </t>
  </si>
  <si>
    <t>http://www.epa.gov/enviroed/NNEMS/index.html</t>
  </si>
  <si>
    <t xml:space="preserve">Environmental Studies,
Environmental Sciences &amp; Engineering, 
Biology, Ecology, Chemistry, Geography,
Geology </t>
  </si>
  <si>
    <t xml:space="preserve">Sponsor: California State University at Los Angeles </t>
  </si>
  <si>
    <t>Not specified</t>
  </si>
  <si>
    <t xml:space="preserve">Undergraduate Research Grant </t>
  </si>
  <si>
    <t>Exercise and Sport Science</t>
  </si>
  <si>
    <t xml:space="preserve">Sponsor: National Strength and Conditioning Foundation </t>
  </si>
  <si>
    <t>http://www.nsca-lift.org/Foundation/</t>
  </si>
  <si>
    <t>GNC Nutritional Research Grant</t>
  </si>
  <si>
    <t xml:space="preserve">Exercise and Sport Science, Nutrition </t>
  </si>
  <si>
    <t xml:space="preserve">GSA Undergraduate Student Research Grants </t>
  </si>
  <si>
    <t xml:space="preserve">Sponsor: Geological Society of America (GSA) </t>
  </si>
  <si>
    <t>http://www.geosociety.org/grants/ugrad.htm</t>
  </si>
  <si>
    <t xml:space="preserve">Kenneth J. Osborn Memorial Scholarship </t>
  </si>
  <si>
    <t xml:space="preserve">geospatial information and technology </t>
  </si>
  <si>
    <t>http://www.asprs.org/membership/scholar.html#osborn</t>
  </si>
  <si>
    <t>APSSC Student Grant Program</t>
  </si>
  <si>
    <t xml:space="preserve">Sponsor: American Psychological Society </t>
  </si>
  <si>
    <t>April</t>
  </si>
  <si>
    <t>http://www.psychologicalscience.org/members/awards/student_grant.html</t>
  </si>
  <si>
    <t>APA Summer Science Institute</t>
  </si>
  <si>
    <t xml:space="preserve">Sponsor: American Psychological Association </t>
  </si>
  <si>
    <t>http://www.apa.org/science/ssi.html</t>
  </si>
  <si>
    <t xml:space="preserve">Undergraduate Research Grants </t>
  </si>
  <si>
    <t xml:space="preserve">Sponsor: Psi Chi, the National Honor Society in Psychology </t>
  </si>
  <si>
    <t>http://old.psichi.org/content/awards/undergraduate.asp</t>
  </si>
  <si>
    <t>Summer Research Grants</t>
  </si>
  <si>
    <t>UCSD Amgen Scholars Program</t>
  </si>
  <si>
    <t>Biology, Molecular Biology, Molecular and Cellular Biology, Biological Sciences, Microbiology, Biochemistry, Biochemistry and Cell Biology, Chemistry, Bioengineering, and Neurosciences</t>
  </si>
  <si>
    <t>UCSD</t>
  </si>
  <si>
    <t>Feb. 3rd, 2014</t>
  </si>
  <si>
    <t>June 23- August 29 2014</t>
  </si>
  <si>
    <t>https://students.ucsd.edu/academics/research/amgen/</t>
  </si>
  <si>
    <t>The SUCCESS Program</t>
  </si>
  <si>
    <t>The Ohio State University Medical Center</t>
  </si>
  <si>
    <t>Ohio</t>
  </si>
  <si>
    <t>Jan. 31st, 2014</t>
  </si>
  <si>
    <t>http://medicine.osu.edu/mstp/success-program/Pages/index.aspx</t>
  </si>
  <si>
    <t>May 31- Aug. 2, 2014</t>
  </si>
  <si>
    <t>$4,000 plus travel and housing</t>
  </si>
  <si>
    <t>biomedical and biological sciences</t>
  </si>
  <si>
    <t>February 3rd, 2014</t>
  </si>
  <si>
    <t>$3600 + housing/meals + travel</t>
  </si>
  <si>
    <t>6/21/14- 8/23/14</t>
  </si>
  <si>
    <t>CSU STAR Program</t>
  </si>
  <si>
    <t>Cal Poly</t>
  </si>
  <si>
    <t>California</t>
  </si>
  <si>
    <t>$4,500 + up to $2,250 add. support for housing (those who qualify)</t>
  </si>
  <si>
    <t>June 16-August 16, 2014</t>
  </si>
  <si>
    <t>http://www.starteacherresearcher.org/</t>
  </si>
  <si>
    <t>Oak Ridge National Laboratory (ORNL)</t>
  </si>
  <si>
    <t>Science, Technology, Engineering and Math areas.</t>
  </si>
  <si>
    <t>http://www.orau.org/ornl/</t>
  </si>
  <si>
    <t>DHS HS-STEM Summer Internship Program</t>
  </si>
  <si>
    <t>DHS-related science, technology, engineering, and mathematics disciplines</t>
  </si>
  <si>
    <t>For hosting sites, visit http://www.orau.gov/dhseducation/internships/hostSites.html</t>
  </si>
  <si>
    <t>site-specific monthly housing allowance of up to $1,200 in New Mexico and $1,400 in California</t>
  </si>
  <si>
    <t>May 5-August 29, 2014</t>
  </si>
  <si>
    <t>http://www.orau.gov/dhseducation/internships/index.html</t>
  </si>
  <si>
    <t>2014 Diversity Summer Internship Program at the Johns Hopkins Bloomberg School of Public Health</t>
  </si>
  <si>
    <t>Students from all majors are encouraged to apply including biology, chemistry, public health, pre-med, and psychology.</t>
  </si>
  <si>
    <t>Feb. 1st, 2014</t>
  </si>
  <si>
    <t>Stipend amounts will vary depending upon faculty mentor. The minimum stipend is $3,000.</t>
  </si>
  <si>
    <t>late May through early August 2014</t>
  </si>
  <si>
    <t>http://www.jhsph.edu/offices-and-services/office-of-student-life/diversity-summer-internship-program-for-undergraduates/</t>
  </si>
  <si>
    <t>The Materials Research Science and Engineering Center (MRSEC)</t>
  </si>
  <si>
    <t>physics, chemistry, engineering and materials science students</t>
  </si>
  <si>
    <t>Feb. 15th, 2014</t>
  </si>
  <si>
    <t>Participants are paid a $4,500 stipend and a travel allowance and on-campus housing is provided.</t>
  </si>
  <si>
    <t>June 23 through August 22, 2014</t>
  </si>
  <si>
    <t>Current undergraduate and graduate students majoring in chemistry or biology and who have completed or expect to complete three years of coursework in chemistry or biology before the start of the fellowship may apply.</t>
  </si>
  <si>
    <t>Jan. 17, 2014</t>
  </si>
  <si>
    <t> http://orise.orau.gov/cdc  Please reference CDC-NCEH-2014-0004 LS in all communications</t>
  </si>
  <si>
    <t>DESRE (Disparities Elimination Summer Research Experience)</t>
  </si>
  <si>
    <t> health sciences</t>
  </si>
  <si>
    <t>Georgia Southern University hosted by the Rural Health Research Institute and funded by the National Institutes of Health (NIH)</t>
  </si>
  <si>
    <t>Statesboro, GA</t>
  </si>
  <si>
    <t>Jan. 15, 2014</t>
  </si>
  <si>
    <t>Stipend, airfare, and transportation to Georgia Southern University.</t>
  </si>
  <si>
    <t>June 9- July 18, 2014</t>
  </si>
  <si>
    <t>http://research.georgiasouthern.edu/rhri/faculty-support-mentoring/desre/</t>
  </si>
  <si>
    <t>Biology/BCS Summer Research Internship</t>
  </si>
  <si>
    <t>biological sciences</t>
  </si>
  <si>
    <t>June 2- Aug. 9, 2014</t>
  </si>
  <si>
    <t>Jan. 30, 2014</t>
  </si>
  <si>
    <t>Weekly stipend, housing, and travel allowance</t>
  </si>
  <si>
    <t> Summer Undergraduate Laboratory Internship (SULI) program</t>
  </si>
  <si>
    <t>These are generally for STEM positions</t>
  </si>
  <si>
    <t xml:space="preserve">student is able to choose up to three labs they would like to work at. </t>
  </si>
  <si>
    <t>Jan. 10, 2014</t>
  </si>
  <si>
    <t>http://science.energy.gov/wdts</t>
  </si>
  <si>
    <t>National Security Internship Program</t>
  </si>
  <si>
    <t>Nuclear Engineering, Nuclear Science, Material Science, Electrical Engineering, Computer Science, Physics, Chemistry, Math, Biology, Related science and engineering fields</t>
  </si>
  <si>
    <t>http://science-ed.pnnl.gov/nsip/</t>
  </si>
  <si>
    <r>
      <t>March 3, 2014</t>
    </r>
    <r>
      <rPr>
        <sz val="11"/>
        <color indexed="63"/>
        <rFont val="Calibri"/>
        <family val="2"/>
      </rPr>
      <t>.</t>
    </r>
  </si>
  <si>
    <t>Pacific Northwest National Laboratory (PNNL) </t>
  </si>
  <si>
    <t>paid positions with travel and housing funded by the program</t>
  </si>
  <si>
    <t> 10-week summer or 16-week semester period</t>
  </si>
  <si>
    <t> 10 weeks with opportunities for extension through the academic year or renewal the following summer</t>
  </si>
  <si>
    <t>MURF UNDERGRADUATE RESEARCH FELLOWSHIPS</t>
  </si>
  <si>
    <t>http://www.sfp.caltech.edu/programs/murf</t>
  </si>
  <si>
    <t> $6000 award for the ten-week program. An additional $500 housing and travel supplement will be provided.</t>
  </si>
  <si>
    <t>Caltech </t>
  </si>
  <si>
    <t> January 8, 2014.</t>
  </si>
  <si>
    <t> science, engineering, and math</t>
  </si>
  <si>
    <t>AMGEN SCHOLARS PROGRAM</t>
  </si>
  <si>
    <t> biology, chemistry, and biotechnology fields</t>
  </si>
  <si>
    <t>February 14, 2014.</t>
  </si>
  <si>
    <t> $5500 award, round-trip air transportation, a generous housing allowance, and a food allowance.</t>
  </si>
  <si>
    <t>http://www.sfp.caltech.edu/programs/amgen_scholars</t>
  </si>
  <si>
    <t>Doris Duke Conservation Scholars Program (DDCSP@UW)</t>
  </si>
  <si>
    <t>Environmental Science, Natural Resources, Conservation, or Biology and Wildlife</t>
  </si>
  <si>
    <t>http://www.coenv.washington.edu/conservationscholars/</t>
  </si>
  <si>
    <t>Washington</t>
  </si>
  <si>
    <t>University of Washinton. starts in Seattle (3 weeks) and travels to various landscapes across the state (4 weeks) before returning to the UW campus at the end of the summer (1 week)</t>
  </si>
  <si>
    <t>all travel, insurance, food and lodging paid during their 8-week summer experience and will receive a weekly stipend of $500</t>
  </si>
  <si>
    <t>Diversity in Vision Research and Ophthalmology (DIVRO) summer internship program</t>
  </si>
  <si>
    <t>Completed course work relevant to biomedical, behavioral, or statistical research.</t>
  </si>
  <si>
    <t> NIH campus in Bethesda, MD</t>
  </si>
  <si>
    <t>Training typically begins in May or June of the selection year for 8-12 week</t>
  </si>
  <si>
    <t>Students are provided a monthly stipend that is commensurate with experience and qualifications</t>
  </si>
  <si>
    <t>Mickey Leland Energy Fellowship Program</t>
  </si>
  <si>
    <t> opportunities for women and minority students majoring in Science, Technology, Engineering and Mathematics (STEM) disciplines, but all eligible candidates are encouraged to apply. </t>
  </si>
  <si>
    <t>students will be appointed to one of several locations including national laboratories.</t>
  </si>
  <si>
    <t>http://orise.orau.gov/mlef/</t>
  </si>
  <si>
    <t>A weekly stipend of $600 for undergraduate students. Approved temporary relocation costs to and from your host site
Approved housing allowance based on appointment location
Approved travel reimbursement to the Technical Forum</t>
  </si>
  <si>
    <t>June 2- August 8, 2014</t>
  </si>
  <si>
    <t>Summer Program for Undergraduate Research in the Life Sciences (SPUR)</t>
  </si>
  <si>
    <t> life sciences research or medicine</t>
  </si>
  <si>
    <t>University of Oregon</t>
  </si>
  <si>
    <t>http://spur.uoregon.edu/</t>
  </si>
  <si>
    <t>There is not a hard application deadline. We review applications on a rolling basis, and we begin making offers of admission in late January, continuing until all slots are filled, usually by late March.</t>
  </si>
  <si>
    <t>Although we keep the participation dates flexible to accommodate the variety of schedules of schools across the country, most interns arrive on the last Friday in May. The program is 10 weeks in duration.</t>
  </si>
  <si>
    <t>Round trip from your home to the University of Oregon and housing, including meals. Housing includes room and board.. For a few years, the stipend was $400/wk. This year we plan to increase the summer stipend, but a concrete number has not been decided at this time. </t>
  </si>
  <si>
    <t>Psychology Summer Enrichment Program (PSEP)</t>
  </si>
  <si>
    <t>The University of Detroit Mercy (UDM)</t>
  </si>
  <si>
    <t>http://liberalarts.udmercy.edu/programs/depts/psychology/graduate/pycphd/Enrichment/index.htm</t>
  </si>
  <si>
    <t>May 19 to June 27, 2014</t>
  </si>
  <si>
    <t>Students accepted to the program receive a stipend for attendance</t>
  </si>
  <si>
    <t>Interdisciplinary REU Program in the Structure and Function of Proteins at the University of Michigan</t>
  </si>
  <si>
    <t> biochemistry, biophysics, cheminformatics, computational chemistry, enzymology, marine biology, medicinal chemistry, molecular biology, pharmaceutical sciences and plant biology. </t>
  </si>
  <si>
    <t>U of Michigan</t>
  </si>
  <si>
    <t>Ann Arbor, Michigan</t>
  </si>
  <si>
    <t>February 15, 2014.</t>
  </si>
  <si>
    <t>$5000 stipend, Free campus housing, $500 allowance for travel to and from Ann Arbor, MI, $700 meal allowance</t>
  </si>
  <si>
    <t>May 30–August 8, 2014 </t>
  </si>
  <si>
    <t>UW Amgen Scholars Program</t>
  </si>
  <si>
    <t>June 23 - August 22nd, 2014</t>
  </si>
  <si>
    <r>
      <t> </t>
    </r>
    <r>
      <rPr>
        <b/>
        <sz val="10"/>
        <color indexed="63"/>
        <rFont val="Arial"/>
        <family val="2"/>
      </rPr>
      <t>Monday, February 3, 2014</t>
    </r>
    <r>
      <rPr>
        <sz val="10"/>
        <color indexed="63"/>
        <rFont val="Arial"/>
        <family val="2"/>
      </rPr>
      <t>. </t>
    </r>
  </si>
  <si>
    <t> The University of Washington</t>
  </si>
  <si>
    <t>science, biotechnology and related fields.</t>
  </si>
  <si>
    <t> $3,500 stipend to be disbursed in equal installments throughout the program term. Room and board and travel.</t>
  </si>
  <si>
    <t>LearnLab Summer Research Experience for Undergraduates</t>
  </si>
  <si>
    <t>Carnegie Mellon University</t>
  </si>
  <si>
    <t>Pittsburgh, PA </t>
  </si>
  <si>
    <t>http://www.learnlab.org/</t>
  </si>
  <si>
    <t>June1- July 25</t>
  </si>
  <si>
    <t>University of Maryland School of Public Health Summer Training and Research (STAR) Program.</t>
  </si>
  <si>
    <t>2 consecutive summers of a 10-week research training and career development</t>
  </si>
  <si>
    <t>The Aging Diversity And Professional Training (UM ADAPT) Program</t>
  </si>
  <si>
    <t> March 21st, 2014</t>
  </si>
  <si>
    <t>http://www.sph.umd.edu/KNES/STAR/index.html</t>
  </si>
  <si>
    <t>$4,000 stipend and on-campus housing</t>
  </si>
  <si>
    <t>Email: umadapt@umd.edu</t>
  </si>
  <si>
    <t>Biomedical research or aging-related science</t>
  </si>
  <si>
    <t>Cambridge, Mass.</t>
  </si>
  <si>
    <t> Summer Research Program in Genomics (SRPG)</t>
  </si>
  <si>
    <t> biomedical research and an interest in genomics</t>
  </si>
  <si>
    <t>Broad Institute of MIT and Harvard</t>
  </si>
  <si>
    <t>January 31, 2014.</t>
  </si>
  <si>
    <t>paid housing and travel expenses</t>
  </si>
  <si>
    <t>nine-week research experience</t>
  </si>
  <si>
    <t>http://www.broadinstitute.org/diversity</t>
  </si>
  <si>
    <t>Engineers for Exploration</t>
  </si>
  <si>
    <t>Engineering</t>
  </si>
  <si>
    <t> UC San Diego</t>
  </si>
  <si>
    <t>Feb. 15, 2014</t>
  </si>
  <si>
    <t>https://reumanager.com/efore/</t>
  </si>
  <si>
    <t>June 20 - August 29</t>
  </si>
  <si>
    <t xml:space="preserve">$500 per week </t>
  </si>
  <si>
    <t>Life Sciences Summer Undergraduate Research Program</t>
  </si>
  <si>
    <t>Heart, Lung &amp; Blood Physiology, Molecular Genetics and Proteomics, Neuroscience</t>
  </si>
  <si>
    <t>Minneapolis, MN </t>
  </si>
  <si>
    <t>stipend, room and board and travel support (up to $500).</t>
  </si>
  <si>
    <t>May 29 – August 9, 2014</t>
  </si>
  <si>
    <t>http://cbs.umn.edu/lssurp</t>
  </si>
  <si>
    <t>biomedical science</t>
  </si>
  <si>
    <t>University of Pennsylvania Summer Undergraduate Internship Program (SUIP)</t>
  </si>
  <si>
    <t> February 1st, 2014.</t>
  </si>
  <si>
    <t>http://www.med.upenn.edu/suip/admission.shtml</t>
  </si>
  <si>
    <t>competitive stipend, housing</t>
  </si>
  <si>
    <t> 2014 Nebraska Summer Research Program</t>
  </si>
  <si>
    <t>2014 projects include in Applied Mathematics, Bioenergy Systems, Biomedical Engineering, Chemistry, Earth and Atmospheric Sciences/Water Resources, Minority Health Disparities, Nanohybrid Materials and Algal Biofuels, Redox Biology, and Virology.</t>
  </si>
  <si>
    <t>University of Nebraska–Lincoln </t>
  </si>
  <si>
    <t>Lincoln, NE </t>
  </si>
  <si>
    <t>Feb. 17, 2014</t>
  </si>
  <si>
    <t>http://www.unl.edu/summerprogram/</t>
  </si>
  <si>
    <r>
      <rPr>
        <b/>
        <sz val="9"/>
        <color indexed="63"/>
        <rFont val="Verdana"/>
        <family val="2"/>
      </rPr>
      <t>10-week program</t>
    </r>
    <r>
      <rPr>
        <sz val="9"/>
        <color indexed="63"/>
        <rFont val="Verdana"/>
        <family val="2"/>
      </rPr>
      <t xml:space="preserve">: June 2 - August 6; </t>
    </r>
    <r>
      <rPr>
        <b/>
        <sz val="9"/>
        <color indexed="63"/>
        <rFont val="Verdana"/>
        <family val="2"/>
      </rPr>
      <t>8-week program:</t>
    </r>
    <r>
      <rPr>
        <sz val="9"/>
        <color indexed="63"/>
        <rFont val="Verdana"/>
        <family val="2"/>
      </rPr>
      <t xml:space="preserve"> June 2 - July 25</t>
    </r>
  </si>
  <si>
    <t>physiology and/or biomedical sciences</t>
  </si>
  <si>
    <t>Summer Undergraduate Research Fellowships at Michigan</t>
  </si>
  <si>
    <t>http://medicine.umich.edu/dept/molecular-integrative-physiology/education/undergraduate-opportunities</t>
  </si>
  <si>
    <t>2014 Undergraduate Summer Research Grant (USRG)Program</t>
  </si>
  <si>
    <t xml:space="preserve">Engineering </t>
  </si>
  <si>
    <t>The Dwight Look College of Engineering at Texas A&amp;M University</t>
  </si>
  <si>
    <r>
      <t> </t>
    </r>
    <r>
      <rPr>
        <b/>
        <sz val="10"/>
        <color indexed="63"/>
        <rFont val="Arial"/>
        <family val="2"/>
      </rPr>
      <t>Monday, February 10, 2014.</t>
    </r>
  </si>
  <si>
    <r>
      <t> </t>
    </r>
    <r>
      <rPr>
        <b/>
        <sz val="10"/>
        <color indexed="63"/>
        <rFont val="Arial"/>
        <family val="2"/>
      </rPr>
      <t>$5,000 scholarship</t>
    </r>
    <r>
      <rPr>
        <sz val="10"/>
        <color indexed="63"/>
        <rFont val="Arial"/>
        <family val="2"/>
      </rPr>
      <t> for support during the ten weeks;  tuition and fees for one credit hour of a required independent study/research; provide housing; and pay up to $400 for travel expenses for non-TAMU participants.</t>
    </r>
  </si>
  <si>
    <r>
      <t>June 2 - August 8</t>
    </r>
    <r>
      <rPr>
        <sz val="13.5"/>
        <color indexed="8"/>
        <rFont val="Verdana"/>
        <family val="2"/>
      </rPr>
      <t> </t>
    </r>
  </si>
  <si>
    <t>http://easa.tamu.edu/usrg/</t>
  </si>
  <si>
    <t>The Summer Undergraduate Research Fellowships in Oceanography (SURFO) program</t>
  </si>
  <si>
    <t>science, math and engineering </t>
  </si>
  <si>
    <t>http://surfo.gso.uri.edu/~surfo/index.html</t>
  </si>
  <si>
    <t>The University of Rhode Island</t>
  </si>
  <si>
    <t> Narragansett, RI </t>
  </si>
  <si>
    <t>March 1, 2014 </t>
  </si>
  <si>
    <t> stipend of ~$5000 for the 10 week program. Additional funds will be provided for housing. Partial reimbursement for travel is provided (usually up to $700)</t>
  </si>
  <si>
    <t>June 2nd - August 8th 2014</t>
  </si>
  <si>
    <t>Summer Training Academy for Research in the Sciences</t>
  </si>
  <si>
    <t>Feb. 22, 2014</t>
  </si>
  <si>
    <t>http://ogs.ucsd.edu/student-affairs/summer-research/stars/</t>
  </si>
  <si>
    <t>June 23rd-August 15th</t>
  </si>
  <si>
    <t>Earthquake and Tsunami Engineering Research Experience for Undergraduates (NEES REU)</t>
  </si>
  <si>
    <t>stipend of $5,000, intended to cover summer housing and travel expenses to the summer project location</t>
  </si>
  <si>
    <t>participate in state-of-the-art research at seven of the NEES laboratory sites (UC San Diego, UCLA, Oregon State, U. Nevada Reno, Illinois, Lehigh and Minnesota).</t>
  </si>
  <si>
    <t>Civil, Electrical or Computer Engineering, and other fields related to seismic risk mitigation</t>
  </si>
  <si>
    <r>
      <t>Summer Undergraduate Research Fellowship (</t>
    </r>
    <r>
      <rPr>
        <b/>
        <sz val="10"/>
        <rFont val="Arial"/>
        <family val="2"/>
      </rPr>
      <t>SURF</t>
    </r>
    <r>
      <rPr>
        <sz val="10"/>
        <rFont val="Arial"/>
        <family val="2"/>
      </rPr>
      <t>) program</t>
    </r>
  </si>
  <si>
    <t>Biomedical Graduate Studies at Drexel University College of Medicine</t>
  </si>
  <si>
    <t> biomedical sciences</t>
  </si>
  <si>
    <t>Philadelphia, PA </t>
  </si>
  <si>
    <t> Friday, February 28, 2014.</t>
  </si>
  <si>
    <t>http://www.drexelmed.edu/Home/AcademicPrograms/BiomedicalGraduateStudies/ResearchOpportunities/SummerUndergraduateResearchFellowship.aspx</t>
  </si>
  <si>
    <t>$3,000 stipend</t>
  </si>
  <si>
    <t>begins June 9 and runs through August 17</t>
  </si>
  <si>
    <t xml:space="preserve">STAR </t>
  </si>
  <si>
    <t> biomedical</t>
  </si>
  <si>
    <t>Georgia Regents University</t>
  </si>
  <si>
    <t>Augusta GA</t>
  </si>
  <si>
    <t>salary of $4,000 (before taxes) for the nine-week period for the summer 2014 session.</t>
  </si>
  <si>
    <t>May 19 - July 18, 2014</t>
  </si>
  <si>
    <t>http://www.gru.edu/gradstudies/star/mission.php</t>
  </si>
  <si>
    <t>Undergraduate Cancer Research Training Program (UCRTP) </t>
  </si>
  <si>
    <t>Research topics include but are not limited to molecular, cell, developmental biology and genetics of cancer; the influence of lifestyle choices, diet, and exercise on cancer risk; and translating basic research into cancer therapeutic agents</t>
  </si>
  <si>
    <t>http://cdrewu-dcrt.org/education_training.aspx?page=undergrad_apply</t>
  </si>
  <si>
    <t>CDU/UCLA</t>
  </si>
  <si>
    <t>Los Angeles, CA </t>
  </si>
  <si>
    <r>
      <t> </t>
    </r>
    <r>
      <rPr>
        <b/>
        <sz val="12"/>
        <color indexed="63"/>
        <rFont val="Times New Roman"/>
        <family val="1"/>
      </rPr>
      <t>March 1, 2014</t>
    </r>
    <r>
      <rPr>
        <sz val="12"/>
        <color indexed="63"/>
        <rFont val="Times New Roman"/>
        <family val="1"/>
      </rPr>
      <t>.</t>
    </r>
  </si>
  <si>
    <t>maximum award totaling $4,000 for a twelve week commitment.</t>
  </si>
  <si>
    <t>Track 1: May 19 - August 08, 2014; Track 2: June 16- Sept. 05, 2014</t>
  </si>
  <si>
    <t>STREAMS Summer Research Program for Undergraduates</t>
  </si>
  <si>
    <t>biomedical-related research</t>
  </si>
  <si>
    <t>http://med.wright.edu/streams</t>
  </si>
  <si>
    <r>
      <t> February 28</t>
    </r>
    <r>
      <rPr>
        <u val="single"/>
        <vertAlign val="superscript"/>
        <sz val="14"/>
        <color indexed="63"/>
        <rFont val="Arial"/>
        <family val="2"/>
      </rPr>
      <t>th</t>
    </r>
    <r>
      <rPr>
        <u val="single"/>
        <sz val="14"/>
        <color indexed="63"/>
        <rFont val="Arial"/>
        <family val="2"/>
      </rPr>
      <t>, 2014.</t>
    </r>
  </si>
  <si>
    <t> $4000 stipend, travel to and from WSU and free housing in a WSU apartment. </t>
  </si>
  <si>
    <t>June 2 through July 31, 2014</t>
  </si>
  <si>
    <t> 2014 NSF-REU Program</t>
  </si>
  <si>
    <t>Electrical and Computer Engineering, Materials Science, Bioengineering, and Physics</t>
  </si>
  <si>
    <t>Clemson, SC </t>
  </si>
  <si>
    <t>http://www.clemson.edu/ces/departments/ece/undergrad/SURE/</t>
  </si>
  <si>
    <t>April 1, 2014.</t>
  </si>
  <si>
    <t>The stipend is $6,000 for the 10-week program. Free on-campus housing is provided. There is a relocation allowance for students not already enrolled at Clemson.</t>
  </si>
  <si>
    <t>2014 NSSC-MSI Summer Research Fellowship Program.</t>
  </si>
  <si>
    <t>http://nssc.berkeley.edu/summer-programs/259-msi-summer-fellowship.html</t>
  </si>
  <si>
    <t>nuclear and particle physics, nuclear chemistry/radiochemistry, nuclear instrumentation, radiation detection concepts and techniques, nuclear engineering, simulation, algorithms, and modeling </t>
  </si>
  <si>
    <t> University of California, Berkeley</t>
  </si>
  <si>
    <r>
      <t> </t>
    </r>
    <r>
      <rPr>
        <b/>
        <sz val="10"/>
        <color indexed="63"/>
        <rFont val="Arial"/>
        <family val="2"/>
      </rPr>
      <t>February 28, 2014</t>
    </r>
  </si>
  <si>
    <r>
      <t>up to </t>
    </r>
    <r>
      <rPr>
        <b/>
        <sz val="10"/>
        <color indexed="8"/>
        <rFont val="Trebuchet MS"/>
        <family val="2"/>
      </rPr>
      <t>$8000</t>
    </r>
    <r>
      <rPr>
        <sz val="10"/>
        <color indexed="8"/>
        <rFont val="Trebuchet MS"/>
        <family val="2"/>
      </rPr>
      <t> per fellow depending on the student’s academic standing</t>
    </r>
  </si>
  <si>
    <t>2
consecutive summers of a 10-week research training and career development</t>
  </si>
  <si>
    <t>PNI Summer Internship Program</t>
  </si>
  <si>
    <t>neuroscience</t>
  </si>
  <si>
    <t>Princeton, NJ </t>
  </si>
  <si>
    <r>
      <t>March 15,</t>
    </r>
    <r>
      <rPr>
        <vertAlign val="superscript"/>
        <sz val="10"/>
        <color indexed="63"/>
        <rFont val="Arial"/>
        <family val="2"/>
      </rPr>
      <t> </t>
    </r>
    <r>
      <rPr>
        <sz val="14"/>
        <color indexed="63"/>
        <rFont val="Arial"/>
        <family val="2"/>
      </rPr>
      <t>2014.</t>
    </r>
  </si>
  <si>
    <t>JUNE 9 – AUGUST 8, 2014</t>
  </si>
  <si>
    <t>http://pnisip.princeton.edu/</t>
  </si>
  <si>
    <t>Fostering Advancement &amp; Careers through Enrichment Training in Science (FACETS)</t>
  </si>
  <si>
    <t>biostatistics, environmental health, epidemiology, genetics &amp; complex diseases, global health &amp; population, health policy &amp; management, immunology &amp; infectious diseases, nutrition, and social &amp; behavioral sciences.</t>
  </si>
  <si>
    <t>Harvard </t>
  </si>
  <si>
    <t>http://www.hsph.harvard.edu/diversity/facets/</t>
  </si>
  <si>
    <t>Boston, MA</t>
  </si>
  <si>
    <t>The program includes travel, stipend and accommodations.</t>
  </si>
  <si>
    <t>June 16 - July 11, 2014</t>
  </si>
  <si>
    <t>Cal State Monterey Bay</t>
  </si>
  <si>
    <t>Ocean Science Research Experiences for Undergraduates Program</t>
  </si>
  <si>
    <r>
      <t>Marine Biology and Ecology</t>
    </r>
    <r>
      <rPr>
        <sz val="10"/>
        <color indexed="63"/>
        <rFont val="Arial"/>
        <family val="2"/>
      </rPr>
      <t xml:space="preserve"> (includes population ecology, marine landscape ecology, marine microbiology, proteomics, molecular, physiological and biomechanical based research); </t>
    </r>
    <r>
      <rPr>
        <b/>
        <sz val="10"/>
        <color indexed="63"/>
        <rFont val="Arial"/>
        <family val="2"/>
      </rPr>
      <t>Ocean Engineering</t>
    </r>
    <r>
      <rPr>
        <sz val="10"/>
        <color indexed="63"/>
        <rFont val="Arial"/>
        <family val="2"/>
      </rPr>
      <t xml:space="preserve"> (includes ocean robotics, autonomous underwater vehicle design, artificial intelligence, computer programming, scientific instrumentation development); </t>
    </r>
    <r>
      <rPr>
        <b/>
        <sz val="10"/>
        <color indexed="63"/>
        <rFont val="Arial"/>
        <family val="2"/>
      </rPr>
      <t xml:space="preserve">Oceanography </t>
    </r>
    <r>
      <rPr>
        <sz val="10"/>
        <color indexed="63"/>
        <rFont val="Arial"/>
        <family val="2"/>
      </rPr>
      <t>(includes ocean current modeling, deep sea population ecology, ocean acidification, trace metal analysis, ocean physics and atmospheric science);</t>
    </r>
    <r>
      <rPr>
        <b/>
        <sz val="10"/>
        <color indexed="63"/>
        <rFont val="Arial"/>
        <family val="2"/>
      </rPr>
      <t xml:space="preserve"> Marine Geolog</t>
    </r>
    <r>
      <rPr>
        <sz val="10"/>
        <color indexed="63"/>
        <rFont val="Arial"/>
        <family val="2"/>
      </rPr>
      <t>y (includes deep sea canyon formation, seafloor mapping, hydrothermal vent dynamics, coastal erosion, plate tectonics and marine biogeochemistry)</t>
    </r>
  </si>
  <si>
    <t>http://reu.csumb.edu/?utm_source=redirect&amp;utm_medium=marketing&amp;utm_campaign=redirect</t>
  </si>
  <si>
    <t>Seaside, CA</t>
  </si>
  <si>
    <t>MARCH 14, 2014 BY 5:00 PM PST</t>
  </si>
  <si>
    <t> $5,000 stipend in addition to support for travel, room and board. Students will also receive post REU support to attend conferences and support in applying to subsequent REU programs or graduate programs.</t>
  </si>
  <si>
    <t>June 9, 2014 - August 15, 2014. </t>
  </si>
  <si>
    <t>SPUR-LABS (Summer Program in Undergraduate Research for Life And Biomedical Sciences)</t>
  </si>
  <si>
    <t>life and biomedical sciences</t>
  </si>
  <si>
    <t>UCLA</t>
  </si>
  <si>
    <t>http://www.uclaaccess.ucla.edu/pages/summer-program</t>
  </si>
  <si>
    <t>Participants will receive travel support, housing, meals as well as a $3,500 stipend, all from non-Federal sources.</t>
  </si>
  <si>
    <t>Eight week option: Sunday, June 22–Saturday, August 16, 2014; Ten week option: Sunday, June 22–Friday, August 29, 2014</t>
  </si>
  <si>
    <t>Einstein Diversity Student Summer Research Opportunity Program</t>
  </si>
  <si>
    <t>biomedical or biological or 
medicine.</t>
  </si>
  <si>
    <t>Yeshiva University</t>
  </si>
  <si>
    <t> $3000</t>
  </si>
  <si>
    <t> June 6-August 1, 2014</t>
  </si>
  <si>
    <t>http://www.einstein.yu.edu/uploadedFiles/education/md-program/diversity/2014%20DSSROP%20-%20Application.pdf</t>
  </si>
  <si>
    <t>Graduate Preparation Institute (GPI)</t>
  </si>
  <si>
    <t>http://gradschool.utah.edu/diversity/graduate-preparation-institute/</t>
  </si>
  <si>
    <t>Science, Technology, Engineering, and Mathematics (STEM) fields</t>
  </si>
  <si>
    <t>The University of Utah</t>
  </si>
  <si>
    <t>3/28/14 </t>
  </si>
  <si>
    <t>$2,000 research stipend</t>
  </si>
  <si>
    <t>The TANMS REU</t>
  </si>
  <si>
    <t>UCLA, Cornell, CSUN, UCB</t>
  </si>
  <si>
    <t>engineering</t>
  </si>
  <si>
    <t>University of California, Los Angeles (UCLA), University of California, Berkeley (UCB), Cornell University, and the California State University at Northridge (CSUN)</t>
  </si>
  <si>
    <t>stipend and on-campus housing </t>
  </si>
  <si>
    <t>for summer 2014 will be June 23 through August 29</t>
  </si>
  <si>
    <t>http://tanms.ucla.edu/pre_college.htm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</si>
</sst>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 yy;@"/>
    <numFmt numFmtId="165" formatCode="&quot;$&quot;#,##0;&quot;$&quot;\(#,##0\)"/>
    <numFmt numFmtId="166" formatCode="m/d/yy;@"/>
    <numFmt numFmtId="167" formatCode="&quot;$&quot;#,##0\ ;&quot;$&quot;\(#,##0\)"/>
    <numFmt numFmtId="168" formatCode="d\-mmm\-yy;@"/>
    <numFmt numFmtId="169" formatCode="d\-mmm;@"/>
    <numFmt numFmtId="170" formatCode="&quot;$&quot;#,##0.00;[Red]&quot;$&quot;#,##0.00"/>
    <numFmt numFmtId="171" formatCode="&quot;$&quot;#,##0;[Red]&quot;$&quot;#,##0"/>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s>
  <fonts count="165">
    <font>
      <sz val="10"/>
      <name val="Arial"/>
      <family val="2"/>
    </font>
    <font>
      <b/>
      <sz val="11"/>
      <color indexed="8"/>
      <name val="Arial"/>
      <family val="2"/>
    </font>
    <font>
      <sz val="11"/>
      <color indexed="8"/>
      <name val="Arial"/>
      <family val="2"/>
    </font>
    <font>
      <u val="single"/>
      <sz val="11"/>
      <color indexed="39"/>
      <name val="Arial"/>
      <family val="2"/>
    </font>
    <font>
      <sz val="8"/>
      <name val="Arial"/>
      <family val="2"/>
    </font>
    <font>
      <u val="single"/>
      <sz val="10"/>
      <color indexed="12"/>
      <name val="Arial"/>
      <family val="2"/>
    </font>
    <font>
      <u val="single"/>
      <sz val="10"/>
      <color indexed="36"/>
      <name val="Arial"/>
      <family val="2"/>
    </font>
    <font>
      <sz val="11"/>
      <name val="Arial"/>
      <family val="2"/>
    </font>
    <font>
      <u val="single"/>
      <sz val="11"/>
      <color indexed="12"/>
      <name val="Arial"/>
      <family val="2"/>
    </font>
    <font>
      <i/>
      <sz val="11"/>
      <name val="Arial"/>
      <family val="2"/>
    </font>
    <font>
      <sz val="11"/>
      <name val="Calibri"/>
      <family val="2"/>
    </font>
    <font>
      <vertAlign val="superscript"/>
      <sz val="11"/>
      <name val="Calibri"/>
      <family val="2"/>
    </font>
    <font>
      <sz val="11"/>
      <name val="Times New Roman"/>
      <family val="1"/>
    </font>
    <font>
      <b/>
      <sz val="11"/>
      <color indexed="8"/>
      <name val="Times New Roman"/>
      <family val="1"/>
    </font>
    <font>
      <sz val="11"/>
      <color indexed="8"/>
      <name val="Times New Roman"/>
      <family val="1"/>
    </font>
    <font>
      <u val="single"/>
      <sz val="11"/>
      <color indexed="39"/>
      <name val="Times New Roman"/>
      <family val="1"/>
    </font>
    <font>
      <u val="single"/>
      <sz val="11"/>
      <color indexed="12"/>
      <name val="Times New Roman"/>
      <family val="1"/>
    </font>
    <font>
      <sz val="11"/>
      <color indexed="63"/>
      <name val="Calibri"/>
      <family val="2"/>
    </font>
    <font>
      <b/>
      <sz val="10"/>
      <color indexed="63"/>
      <name val="Arial"/>
      <family val="2"/>
    </font>
    <font>
      <sz val="10"/>
      <color indexed="63"/>
      <name val="Arial"/>
      <family val="2"/>
    </font>
    <font>
      <sz val="9"/>
      <color indexed="63"/>
      <name val="Verdana"/>
      <family val="2"/>
    </font>
    <font>
      <b/>
      <sz val="9"/>
      <color indexed="63"/>
      <name val="Verdana"/>
      <family val="2"/>
    </font>
    <font>
      <sz val="8"/>
      <name val="HelveticaNeue-Roman"/>
      <family val="0"/>
    </font>
    <font>
      <sz val="13.5"/>
      <color indexed="8"/>
      <name val="Verdana"/>
      <family val="2"/>
    </font>
    <font>
      <b/>
      <sz val="9"/>
      <name val="Arial"/>
      <family val="2"/>
    </font>
    <font>
      <sz val="12"/>
      <color indexed="63"/>
      <name val="Times New Roman"/>
      <family val="1"/>
    </font>
    <font>
      <b/>
      <sz val="10"/>
      <name val="Arial"/>
      <family val="2"/>
    </font>
    <font>
      <b/>
      <sz val="12"/>
      <color indexed="63"/>
      <name val="Times New Roman"/>
      <family val="1"/>
    </font>
    <font>
      <u val="single"/>
      <sz val="14"/>
      <color indexed="63"/>
      <name val="Arial"/>
      <family val="2"/>
    </font>
    <font>
      <u val="single"/>
      <vertAlign val="superscript"/>
      <sz val="14"/>
      <color indexed="63"/>
      <name val="Arial"/>
      <family val="2"/>
    </font>
    <font>
      <sz val="10"/>
      <color indexed="8"/>
      <name val="Trebuchet MS"/>
      <family val="2"/>
    </font>
    <font>
      <sz val="10"/>
      <name val="Trebuchet MS"/>
      <family val="2"/>
    </font>
    <font>
      <b/>
      <sz val="10"/>
      <color indexed="8"/>
      <name val="Trebuchet MS"/>
      <family val="2"/>
    </font>
    <font>
      <sz val="14"/>
      <color indexed="63"/>
      <name val="Arial"/>
      <family val="2"/>
    </font>
    <font>
      <vertAlign val="superscript"/>
      <sz val="10"/>
      <color indexed="63"/>
      <name val="Arial"/>
      <family val="2"/>
    </font>
    <font>
      <sz val="9"/>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63"/>
      <name val="Arial"/>
      <family val="2"/>
    </font>
    <font>
      <sz val="13"/>
      <color indexed="63"/>
      <name val="Baskerville Old Face"/>
      <family val="1"/>
    </font>
    <font>
      <sz val="12"/>
      <color indexed="8"/>
      <name val="Verdana"/>
      <family val="2"/>
    </font>
    <font>
      <sz val="12"/>
      <color indexed="63"/>
      <name val="Arial"/>
      <family val="2"/>
    </font>
    <font>
      <sz val="10"/>
      <color indexed="8"/>
      <name val="Arial"/>
      <family val="2"/>
    </font>
    <font>
      <sz val="9"/>
      <color indexed="8"/>
      <name val="Arial"/>
      <family val="2"/>
    </font>
    <font>
      <sz val="10"/>
      <color indexed="8"/>
      <name val="Inherit"/>
      <family val="0"/>
    </font>
    <font>
      <b/>
      <sz val="11"/>
      <color indexed="62"/>
      <name val="Arial"/>
      <family val="2"/>
    </font>
    <font>
      <sz val="8"/>
      <color indexed="63"/>
      <name val="Arial"/>
      <family val="2"/>
    </font>
    <font>
      <b/>
      <sz val="14"/>
      <color indexed="63"/>
      <name val="Arial"/>
      <family val="2"/>
    </font>
    <font>
      <sz val="10"/>
      <color indexed="63"/>
      <name val="Cambria"/>
      <family val="1"/>
    </font>
    <font>
      <b/>
      <sz val="10"/>
      <color indexed="8"/>
      <name val="Arial"/>
      <family val="2"/>
    </font>
    <font>
      <b/>
      <sz val="9"/>
      <color indexed="62"/>
      <name val="Arial"/>
      <family val="2"/>
    </font>
    <font>
      <sz val="10"/>
      <color indexed="8"/>
      <name val="Century Gothic"/>
      <family val="2"/>
    </font>
    <font>
      <sz val="8"/>
      <color indexed="8"/>
      <name val="Helvetica"/>
      <family val="2"/>
    </font>
    <font>
      <sz val="9"/>
      <color indexed="8"/>
      <name val="Helvetica"/>
      <family val="2"/>
    </font>
    <font>
      <sz val="12"/>
      <color indexed="8"/>
      <name val="Arial"/>
      <family val="2"/>
    </font>
    <font>
      <sz val="8"/>
      <color indexed="23"/>
      <name val="Arial"/>
      <family val="2"/>
    </font>
    <font>
      <sz val="10"/>
      <color indexed="63"/>
      <name val="Georgia"/>
      <family val="1"/>
    </font>
    <font>
      <sz val="14"/>
      <color indexed="8"/>
      <name val="Arial"/>
      <family val="2"/>
    </font>
    <font>
      <sz val="13"/>
      <color indexed="63"/>
      <name val="Times New Roman"/>
      <family val="1"/>
    </font>
    <font>
      <sz val="10"/>
      <color indexed="63"/>
      <name val="Times New Roman"/>
      <family val="1"/>
    </font>
    <font>
      <b/>
      <sz val="13.5"/>
      <color indexed="8"/>
      <name val="Verdana"/>
      <family val="2"/>
    </font>
    <font>
      <sz val="9"/>
      <color indexed="63"/>
      <name val="Arial"/>
      <family val="2"/>
    </font>
    <font>
      <b/>
      <sz val="9"/>
      <color indexed="56"/>
      <name val="Arial"/>
      <family val="2"/>
    </font>
    <font>
      <b/>
      <sz val="12"/>
      <color indexed="56"/>
      <name val="Arial"/>
      <family val="2"/>
    </font>
    <font>
      <sz val="10"/>
      <color indexed="63"/>
      <name val="Tahoma"/>
      <family val="2"/>
    </font>
    <font>
      <i/>
      <sz val="10"/>
      <color indexed="8"/>
      <name val="Helvetica"/>
      <family val="2"/>
    </font>
    <font>
      <sz val="11"/>
      <color indexed="63"/>
      <name val="Times New Roman"/>
      <family val="1"/>
    </font>
    <font>
      <b/>
      <sz val="11"/>
      <color indexed="10"/>
      <name val="Times New Roman"/>
      <family val="1"/>
    </font>
    <font>
      <sz val="12"/>
      <color indexed="8"/>
      <name val="Trebuchet MS"/>
      <family val="2"/>
    </font>
    <font>
      <sz val="10"/>
      <color indexed="63"/>
      <name val="Verdana"/>
      <family val="2"/>
    </font>
    <font>
      <sz val="11"/>
      <color indexed="62"/>
      <name val="Arial"/>
      <family val="2"/>
    </font>
    <font>
      <b/>
      <sz val="11"/>
      <color indexed="63"/>
      <name val="Arial"/>
      <family val="2"/>
    </font>
    <font>
      <sz val="10"/>
      <color indexed="63"/>
      <name val="Lucida Sans Unicode"/>
      <family val="2"/>
    </font>
    <font>
      <b/>
      <sz val="12"/>
      <color indexed="63"/>
      <name val="Arial"/>
      <family val="2"/>
    </font>
    <font>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rgb="FF222222"/>
      <name val="Arial"/>
      <family val="2"/>
    </font>
    <font>
      <sz val="13"/>
      <color rgb="FF222222"/>
      <name val="Baskerville Old Face"/>
      <family val="1"/>
    </font>
    <font>
      <b/>
      <sz val="10"/>
      <color rgb="FF222222"/>
      <name val="Arial"/>
      <family val="2"/>
    </font>
    <font>
      <sz val="10"/>
      <color rgb="FF222222"/>
      <name val="Arial"/>
      <family val="2"/>
    </font>
    <font>
      <sz val="12"/>
      <color rgb="FF000000"/>
      <name val="Verdana"/>
      <family val="2"/>
    </font>
    <font>
      <sz val="12"/>
      <color rgb="FF222222"/>
      <name val="Arial"/>
      <family val="2"/>
    </font>
    <font>
      <sz val="10"/>
      <color rgb="FF111111"/>
      <name val="Arial"/>
      <family val="2"/>
    </font>
    <font>
      <sz val="9"/>
      <color rgb="FF111111"/>
      <name val="Arial"/>
      <family val="2"/>
    </font>
    <font>
      <sz val="10"/>
      <color rgb="FF111111"/>
      <name val="Inherit"/>
      <family val="0"/>
    </font>
    <font>
      <sz val="11"/>
      <color rgb="FF111111"/>
      <name val="Arial"/>
      <family val="2"/>
    </font>
    <font>
      <b/>
      <sz val="11"/>
      <color rgb="FF234F77"/>
      <name val="Arial"/>
      <family val="2"/>
    </font>
    <font>
      <sz val="9"/>
      <color rgb="FF000000"/>
      <name val="Arial"/>
      <family val="2"/>
    </font>
    <font>
      <sz val="8"/>
      <color rgb="FF4C4C4C"/>
      <name val="Arial"/>
      <family val="2"/>
    </font>
    <font>
      <sz val="11"/>
      <color rgb="FF222222"/>
      <name val="Calibri"/>
      <family val="2"/>
    </font>
    <font>
      <b/>
      <sz val="11"/>
      <color rgb="FF222222"/>
      <name val="Calibri"/>
      <family val="2"/>
    </font>
    <font>
      <sz val="11"/>
      <color rgb="FF333333"/>
      <name val="Arial"/>
      <family val="2"/>
    </font>
    <font>
      <b/>
      <sz val="14"/>
      <color rgb="FF222222"/>
      <name val="Arial"/>
      <family val="2"/>
    </font>
    <font>
      <sz val="10"/>
      <color rgb="FF000000"/>
      <name val="Arial"/>
      <family val="2"/>
    </font>
    <font>
      <sz val="10"/>
      <color rgb="FF404040"/>
      <name val="Cambria"/>
      <family val="1"/>
    </font>
    <font>
      <b/>
      <sz val="10"/>
      <color rgb="FF000000"/>
      <name val="Arial"/>
      <family val="2"/>
    </font>
    <font>
      <b/>
      <sz val="9"/>
      <color rgb="FF3B67A1"/>
      <name val="Arial"/>
      <family val="2"/>
    </font>
    <font>
      <sz val="14"/>
      <color rgb="FF222222"/>
      <name val="Arial"/>
      <family val="2"/>
    </font>
    <font>
      <sz val="10"/>
      <color rgb="FF000000"/>
      <name val="Century Gothic"/>
      <family val="2"/>
    </font>
    <font>
      <sz val="8"/>
      <color rgb="FF000000"/>
      <name val="Helvetica"/>
      <family val="2"/>
    </font>
    <font>
      <sz val="9"/>
      <color rgb="FF000000"/>
      <name val="Helvetica"/>
      <family val="2"/>
    </font>
    <font>
      <sz val="12"/>
      <color rgb="FF000000"/>
      <name val="Arial"/>
      <family val="2"/>
    </font>
    <font>
      <sz val="8"/>
      <color rgb="FF888888"/>
      <name val="Arial"/>
      <family val="2"/>
    </font>
    <font>
      <sz val="10"/>
      <color rgb="FF222222"/>
      <name val="Georgia"/>
      <family val="1"/>
    </font>
    <font>
      <sz val="12"/>
      <color rgb="FF222222"/>
      <name val="Times New Roman"/>
      <family val="1"/>
    </font>
    <font>
      <sz val="14"/>
      <color rgb="FF000000"/>
      <name val="Arial"/>
      <family val="2"/>
    </font>
    <font>
      <sz val="13"/>
      <color rgb="FF222222"/>
      <name val="Times New Roman"/>
      <family val="1"/>
    </font>
    <font>
      <sz val="10"/>
      <color rgb="FF333333"/>
      <name val="Times New Roman"/>
      <family val="1"/>
    </font>
    <font>
      <sz val="9"/>
      <color rgb="FF333333"/>
      <name val="Verdana"/>
      <family val="2"/>
    </font>
    <font>
      <b/>
      <sz val="13.5"/>
      <color rgb="FF000000"/>
      <name val="Verdana"/>
      <family val="2"/>
    </font>
    <font>
      <sz val="9"/>
      <color rgb="FF515050"/>
      <name val="Arial"/>
      <family val="2"/>
    </font>
    <font>
      <sz val="11"/>
      <color rgb="FF515050"/>
      <name val="Arial"/>
      <family val="2"/>
    </font>
    <font>
      <b/>
      <sz val="9"/>
      <color rgb="FF002147"/>
      <name val="Arial"/>
      <family val="2"/>
    </font>
    <font>
      <b/>
      <sz val="12"/>
      <color rgb="FF0B4A67"/>
      <name val="Arial"/>
      <family val="2"/>
    </font>
    <font>
      <sz val="10"/>
      <color rgb="FF222222"/>
      <name val="Tahoma"/>
      <family val="2"/>
    </font>
    <font>
      <i/>
      <sz val="10"/>
      <color rgb="FF000000"/>
      <name val="Helvetica"/>
      <family val="2"/>
    </font>
    <font>
      <sz val="11"/>
      <color rgb="FF222222"/>
      <name val="Times New Roman"/>
      <family val="1"/>
    </font>
    <font>
      <b/>
      <sz val="11"/>
      <color rgb="FFFF0000"/>
      <name val="Times New Roman"/>
      <family val="1"/>
    </font>
    <font>
      <sz val="10"/>
      <color rgb="FF535353"/>
      <name val="Arial"/>
      <family val="2"/>
    </font>
    <font>
      <b/>
      <sz val="10"/>
      <color rgb="FF535353"/>
      <name val="Arial"/>
      <family val="2"/>
    </font>
    <font>
      <sz val="10"/>
      <color rgb="FF222222"/>
      <name val="Times New Roman"/>
      <family val="1"/>
    </font>
    <font>
      <sz val="12"/>
      <color rgb="FF000000"/>
      <name val="Trebuchet MS"/>
      <family val="2"/>
    </font>
    <font>
      <u val="single"/>
      <sz val="14"/>
      <color rgb="FF222222"/>
      <name val="Arial"/>
      <family val="2"/>
    </font>
    <font>
      <sz val="10"/>
      <color rgb="FF444444"/>
      <name val="Tahoma"/>
      <family val="2"/>
    </font>
    <font>
      <sz val="11"/>
      <color rgb="FF444444"/>
      <name val="Arial"/>
      <family val="2"/>
    </font>
    <font>
      <sz val="10"/>
      <color rgb="FF444444"/>
      <name val="Verdana"/>
      <family val="2"/>
    </font>
    <font>
      <sz val="10"/>
      <color rgb="FF000000"/>
      <name val="Trebuchet MS"/>
      <family val="2"/>
    </font>
    <font>
      <sz val="11"/>
      <color rgb="FF181C40"/>
      <name val="Arial"/>
      <family val="2"/>
    </font>
    <font>
      <b/>
      <sz val="11"/>
      <color rgb="FF222222"/>
      <name val="Arial"/>
      <family val="2"/>
    </font>
    <font>
      <sz val="10"/>
      <color rgb="FF333333"/>
      <name val="Lucida Sans Unicode"/>
      <family val="2"/>
    </font>
    <font>
      <b/>
      <sz val="12"/>
      <color rgb="FF444444"/>
      <name val="Arial"/>
      <family val="2"/>
    </font>
    <font>
      <sz val="10"/>
      <color rgb="FF222222"/>
      <name val="Calibri"/>
      <family val="2"/>
    </font>
    <font>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style="medium">
        <color rgb="FFCCCCCC"/>
      </right>
      <top>
        <color indexed="63"/>
      </top>
      <bottom style="medium">
        <color rgb="FFCCCCCC"/>
      </bottom>
    </border>
    <border>
      <left>
        <color indexed="63"/>
      </left>
      <right style="medium">
        <color rgb="FFCCCCCC"/>
      </right>
      <top style="medium">
        <color rgb="FFCCCCCC"/>
      </top>
      <bottom style="medium">
        <color rgb="FFCCCCCC"/>
      </bottom>
    </border>
    <border>
      <left>
        <color indexed="63"/>
      </left>
      <right style="medium">
        <color rgb="FFCCCCCC"/>
      </right>
      <top>
        <color indexed="63"/>
      </top>
      <bottom style="medium">
        <color rgb="FFCCCCCC"/>
      </bottom>
    </border>
    <border>
      <left style="medium">
        <color rgb="FFCCCCCC"/>
      </left>
      <right style="medium">
        <color rgb="FFCCCCCC"/>
      </right>
      <top>
        <color indexed="63"/>
      </top>
      <bottom>
        <color indexed="63"/>
      </bottom>
    </border>
    <border>
      <left>
        <color indexed="63"/>
      </left>
      <right style="medium">
        <color rgb="FFCCCCCC"/>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6"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5"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208">
    <xf numFmtId="0" fontId="0" fillId="0" borderId="0" xfId="0" applyAlignment="1">
      <alignment vertical="center"/>
    </xf>
    <xf numFmtId="0" fontId="1" fillId="0" borderId="0" xfId="0" applyNumberFormat="1" applyFont="1" applyFill="1" applyAlignment="1">
      <alignment wrapText="1"/>
    </xf>
    <xf numFmtId="164" fontId="1" fillId="0" borderId="0" xfId="0" applyNumberFormat="1" applyFont="1" applyFill="1" applyAlignment="1">
      <alignment wrapText="1"/>
    </xf>
    <xf numFmtId="165" fontId="1" fillId="0" borderId="0" xfId="0" applyNumberFormat="1" applyFont="1" applyFill="1" applyAlignment="1">
      <alignment wrapText="1"/>
    </xf>
    <xf numFmtId="0" fontId="2" fillId="0" borderId="0" xfId="0" applyNumberFormat="1" applyFont="1" applyFill="1" applyAlignment="1">
      <alignment wrapText="1"/>
    </xf>
    <xf numFmtId="164" fontId="2" fillId="0" borderId="0" xfId="0" applyNumberFormat="1" applyFont="1" applyFill="1" applyAlignment="1">
      <alignment wrapText="1"/>
    </xf>
    <xf numFmtId="165" fontId="2" fillId="0" borderId="0" xfId="0" applyNumberFormat="1" applyFont="1" applyFill="1" applyAlignment="1">
      <alignment wrapText="1"/>
    </xf>
    <xf numFmtId="0" fontId="3" fillId="0" borderId="0" xfId="0" applyNumberFormat="1" applyFont="1" applyFill="1" applyAlignment="1">
      <alignment wrapText="1"/>
    </xf>
    <xf numFmtId="0" fontId="2" fillId="0" borderId="0" xfId="0" applyNumberFormat="1" applyFont="1" applyFill="1" applyAlignment="1">
      <alignment vertical="center"/>
    </xf>
    <xf numFmtId="166" fontId="2" fillId="0" borderId="0" xfId="0" applyNumberFormat="1" applyFont="1" applyFill="1" applyAlignment="1">
      <alignment wrapText="1"/>
    </xf>
    <xf numFmtId="0" fontId="3" fillId="0" borderId="0" xfId="0" applyNumberFormat="1" applyFont="1" applyFill="1" applyAlignment="1">
      <alignment/>
    </xf>
    <xf numFmtId="167" fontId="2" fillId="0" borderId="0" xfId="0" applyNumberFormat="1" applyFont="1" applyFill="1" applyAlignment="1">
      <alignment wrapText="1"/>
    </xf>
    <xf numFmtId="0" fontId="2" fillId="0" borderId="0" xfId="0" applyNumberFormat="1" applyFont="1" applyFill="1" applyAlignment="1">
      <alignment/>
    </xf>
    <xf numFmtId="167" fontId="2" fillId="0" borderId="0" xfId="0" applyNumberFormat="1" applyFont="1" applyFill="1" applyAlignment="1">
      <alignment/>
    </xf>
    <xf numFmtId="0" fontId="2" fillId="0" borderId="0" xfId="0" applyNumberFormat="1" applyFont="1" applyFill="1" applyAlignment="1">
      <alignment vertical="center" wrapText="1"/>
    </xf>
    <xf numFmtId="0" fontId="2" fillId="0" borderId="0" xfId="0" applyNumberFormat="1" applyFont="1" applyFill="1" applyAlignment="1">
      <alignment horizontal="center" vertical="center" wrapText="1"/>
    </xf>
    <xf numFmtId="171" fontId="1" fillId="0" borderId="0" xfId="0" applyNumberFormat="1" applyFont="1" applyFill="1" applyAlignment="1">
      <alignment wrapText="1"/>
    </xf>
    <xf numFmtId="171" fontId="2" fillId="0" borderId="0" xfId="0" applyNumberFormat="1" applyFont="1" applyFill="1" applyAlignment="1">
      <alignment wrapText="1"/>
    </xf>
    <xf numFmtId="0" fontId="0" fillId="0" borderId="0" xfId="0" applyAlignment="1">
      <alignment vertical="center" wrapText="1"/>
    </xf>
    <xf numFmtId="0" fontId="7" fillId="0" borderId="0" xfId="0" applyFont="1" applyAlignment="1">
      <alignment vertical="center" wrapText="1"/>
    </xf>
    <xf numFmtId="171" fontId="2" fillId="0" borderId="0" xfId="0" applyNumberFormat="1" applyFont="1" applyFill="1" applyAlignment="1">
      <alignment vertical="center" wrapText="1"/>
    </xf>
    <xf numFmtId="168" fontId="2" fillId="0" borderId="0" xfId="0" applyNumberFormat="1" applyFont="1" applyFill="1" applyAlignment="1">
      <alignment wrapText="1"/>
    </xf>
    <xf numFmtId="0" fontId="5" fillId="0" borderId="0" xfId="53" applyAlignment="1" applyProtection="1">
      <alignment vertical="center" wrapText="1"/>
      <protection/>
    </xf>
    <xf numFmtId="14" fontId="0" fillId="0" borderId="0" xfId="0" applyNumberFormat="1" applyAlignment="1">
      <alignment vertical="center" wrapText="1"/>
    </xf>
    <xf numFmtId="42" fontId="2" fillId="0" borderId="0" xfId="0" applyNumberFormat="1" applyFont="1" applyFill="1" applyAlignment="1">
      <alignment wrapText="1"/>
    </xf>
    <xf numFmtId="42" fontId="7" fillId="0" borderId="0" xfId="0" applyNumberFormat="1" applyFont="1" applyAlignment="1">
      <alignment vertical="center" wrapText="1"/>
    </xf>
    <xf numFmtId="16" fontId="7" fillId="0" borderId="0" xfId="0" applyNumberFormat="1" applyFont="1" applyAlignment="1">
      <alignment vertical="center" wrapText="1"/>
    </xf>
    <xf numFmtId="15" fontId="7" fillId="0" borderId="0" xfId="0" applyNumberFormat="1" applyFont="1" applyAlignment="1">
      <alignment vertical="center" wrapText="1"/>
    </xf>
    <xf numFmtId="0" fontId="1" fillId="0" borderId="10" xfId="0" applyNumberFormat="1" applyFont="1" applyFill="1" applyBorder="1" applyAlignment="1">
      <alignment wrapText="1"/>
    </xf>
    <xf numFmtId="0" fontId="0" fillId="0" borderId="0" xfId="0" applyAlignment="1">
      <alignment vertical="top"/>
    </xf>
    <xf numFmtId="0" fontId="5" fillId="0" borderId="0" xfId="53" applyNumberFormat="1" applyFill="1" applyAlignment="1" applyProtection="1">
      <alignment wrapText="1"/>
      <protection/>
    </xf>
    <xf numFmtId="0" fontId="7" fillId="0" borderId="0" xfId="0" applyFont="1" applyAlignment="1">
      <alignment horizontal="left" vertical="center" wrapText="1"/>
    </xf>
    <xf numFmtId="15" fontId="2" fillId="0" borderId="0" xfId="0" applyNumberFormat="1" applyFont="1" applyFill="1" applyAlignment="1">
      <alignment wrapText="1"/>
    </xf>
    <xf numFmtId="0" fontId="2" fillId="0" borderId="0" xfId="0" applyNumberFormat="1" applyFont="1" applyFill="1" applyAlignment="1">
      <alignment horizontal="left" vertical="center" wrapText="1"/>
    </xf>
    <xf numFmtId="3" fontId="0" fillId="0" borderId="0" xfId="0" applyNumberFormat="1" applyAlignment="1">
      <alignment vertical="center"/>
    </xf>
    <xf numFmtId="15" fontId="2" fillId="0" borderId="0" xfId="0" applyNumberFormat="1" applyFont="1" applyFill="1" applyAlignment="1">
      <alignment vertical="center" wrapText="1"/>
    </xf>
    <xf numFmtId="0" fontId="5" fillId="0" borderId="0" xfId="53" applyNumberFormat="1" applyFill="1" applyAlignment="1" applyProtection="1">
      <alignment vertical="center" wrapText="1"/>
      <protection/>
    </xf>
    <xf numFmtId="0" fontId="7" fillId="0" borderId="0" xfId="0" applyFont="1" applyAlignment="1">
      <alignment vertical="center"/>
    </xf>
    <xf numFmtId="15" fontId="2" fillId="0" borderId="0" xfId="0" applyNumberFormat="1" applyFont="1" applyFill="1" applyAlignment="1">
      <alignment horizontal="right" vertical="center" wrapText="1"/>
    </xf>
    <xf numFmtId="0" fontId="1" fillId="0" borderId="11" xfId="0" applyNumberFormat="1" applyFont="1" applyFill="1" applyBorder="1" applyAlignment="1">
      <alignment wrapText="1"/>
    </xf>
    <xf numFmtId="164" fontId="1" fillId="0" borderId="11" xfId="0" applyNumberFormat="1" applyFont="1" applyFill="1" applyBorder="1" applyAlignment="1">
      <alignment wrapText="1"/>
    </xf>
    <xf numFmtId="171" fontId="1" fillId="0" borderId="11" xfId="0" applyNumberFormat="1" applyFont="1" applyFill="1" applyBorder="1" applyAlignment="1">
      <alignment wrapText="1"/>
    </xf>
    <xf numFmtId="165" fontId="2" fillId="0" borderId="0" xfId="0" applyNumberFormat="1" applyFont="1" applyFill="1" applyAlignment="1">
      <alignment vertical="center" wrapText="1"/>
    </xf>
    <xf numFmtId="0" fontId="0" fillId="0" borderId="0" xfId="0" applyBorder="1" applyAlignment="1">
      <alignment vertical="center" wrapText="1"/>
    </xf>
    <xf numFmtId="171" fontId="7" fillId="0" borderId="0" xfId="0" applyNumberFormat="1" applyFont="1" applyAlignment="1">
      <alignment vertical="center" wrapText="1"/>
    </xf>
    <xf numFmtId="0" fontId="8" fillId="0" borderId="0" xfId="53" applyFont="1" applyAlignment="1" applyProtection="1">
      <alignment vertical="center" wrapText="1"/>
      <protection/>
    </xf>
    <xf numFmtId="0" fontId="8" fillId="0" borderId="0" xfId="53" applyNumberFormat="1" applyFont="1" applyFill="1" applyAlignment="1" applyProtection="1">
      <alignment wrapText="1"/>
      <protection/>
    </xf>
    <xf numFmtId="0" fontId="8" fillId="0" borderId="0" xfId="53" applyFont="1" applyAlignment="1" applyProtection="1">
      <alignment vertical="center"/>
      <protection/>
    </xf>
    <xf numFmtId="0" fontId="8" fillId="0" borderId="0" xfId="53" applyNumberFormat="1" applyFont="1" applyFill="1" applyAlignment="1" applyProtection="1">
      <alignment vertical="center" wrapText="1"/>
      <protection/>
    </xf>
    <xf numFmtId="0" fontId="7" fillId="0" borderId="0" xfId="0" applyFont="1" applyAlignment="1">
      <alignment wrapText="1"/>
    </xf>
    <xf numFmtId="0" fontId="8" fillId="0" borderId="0" xfId="53" applyNumberFormat="1" applyFont="1" applyFill="1" applyAlignment="1" applyProtection="1">
      <alignment vertical="top" wrapText="1"/>
      <protection/>
    </xf>
    <xf numFmtId="0" fontId="7" fillId="0" borderId="0" xfId="53" applyFont="1" applyAlignment="1" applyProtection="1">
      <alignment vertical="center" wrapText="1"/>
      <protection/>
    </xf>
    <xf numFmtId="169" fontId="2" fillId="0" borderId="0" xfId="0" applyNumberFormat="1" applyFont="1" applyFill="1" applyAlignment="1">
      <alignment vertical="center" wrapText="1"/>
    </xf>
    <xf numFmtId="14" fontId="7" fillId="0" borderId="0" xfId="0" applyNumberFormat="1" applyFont="1" applyAlignment="1">
      <alignment vertical="center" wrapText="1"/>
    </xf>
    <xf numFmtId="0" fontId="3" fillId="0" borderId="0" xfId="0" applyNumberFormat="1" applyFont="1" applyFill="1" applyAlignment="1">
      <alignment vertical="center" wrapText="1"/>
    </xf>
    <xf numFmtId="15" fontId="2" fillId="0" borderId="0" xfId="0" applyNumberFormat="1" applyFont="1" applyFill="1" applyAlignment="1">
      <alignment vertical="center" wrapText="1"/>
    </xf>
    <xf numFmtId="0" fontId="8" fillId="0" borderId="0" xfId="53" applyNumberFormat="1" applyFont="1" applyFill="1" applyAlignment="1" applyProtection="1">
      <alignment vertical="center" wrapText="1"/>
      <protection/>
    </xf>
    <xf numFmtId="0" fontId="10" fillId="0" borderId="0" xfId="0" applyFont="1" applyAlignment="1">
      <alignment vertical="center"/>
    </xf>
    <xf numFmtId="0" fontId="5" fillId="0" borderId="0" xfId="53" applyAlignment="1" applyProtection="1">
      <alignment vertical="center"/>
      <protection/>
    </xf>
    <xf numFmtId="0" fontId="2" fillId="0" borderId="0" xfId="0" applyNumberFormat="1" applyFont="1" applyFill="1" applyAlignment="1">
      <alignment vertical="center" wrapText="1"/>
    </xf>
    <xf numFmtId="171" fontId="2" fillId="0" borderId="0" xfId="0" applyNumberFormat="1" applyFont="1" applyFill="1" applyAlignment="1">
      <alignment vertical="center" wrapText="1"/>
    </xf>
    <xf numFmtId="0" fontId="107" fillId="0" borderId="0" xfId="0" applyFont="1" applyAlignment="1">
      <alignment vertical="center"/>
    </xf>
    <xf numFmtId="14" fontId="0" fillId="0" borderId="0" xfId="0" applyNumberFormat="1" applyAlignment="1">
      <alignment vertical="center"/>
    </xf>
    <xf numFmtId="6" fontId="0" fillId="0" borderId="0" xfId="0" applyNumberFormat="1" applyAlignment="1">
      <alignment vertical="center"/>
    </xf>
    <xf numFmtId="0" fontId="2" fillId="0" borderId="0" xfId="0" applyNumberFormat="1" applyFont="1" applyFill="1" applyAlignment="1">
      <alignment horizontal="left" wrapText="1"/>
    </xf>
    <xf numFmtId="164" fontId="2" fillId="0" borderId="0" xfId="0" applyNumberFormat="1" applyFont="1" applyFill="1" applyAlignment="1">
      <alignment horizontal="left" wrapText="1"/>
    </xf>
    <xf numFmtId="165" fontId="2" fillId="0" borderId="0" xfId="0" applyNumberFormat="1" applyFont="1" applyFill="1" applyAlignment="1">
      <alignment horizontal="left" wrapText="1"/>
    </xf>
    <xf numFmtId="0" fontId="7" fillId="0" borderId="0" xfId="0" applyFont="1" applyAlignment="1">
      <alignment horizontal="left" vertical="center"/>
    </xf>
    <xf numFmtId="0" fontId="2" fillId="0" borderId="0" xfId="0" applyNumberFormat="1" applyFont="1" applyFill="1" applyAlignment="1">
      <alignment vertical="center" wrapText="1"/>
    </xf>
    <xf numFmtId="15" fontId="2" fillId="0" borderId="0" xfId="0" applyNumberFormat="1" applyFont="1" applyFill="1" applyAlignment="1">
      <alignment vertical="center" wrapText="1"/>
    </xf>
    <xf numFmtId="171" fontId="2" fillId="0" borderId="0" xfId="0" applyNumberFormat="1" applyFont="1" applyFill="1" applyAlignment="1">
      <alignment vertical="center" wrapText="1"/>
    </xf>
    <xf numFmtId="0" fontId="8" fillId="0" borderId="0" xfId="53" applyNumberFormat="1" applyFont="1" applyFill="1" applyAlignment="1" applyProtection="1">
      <alignment vertical="center" wrapText="1"/>
      <protection/>
    </xf>
    <xf numFmtId="0" fontId="3" fillId="0" borderId="0" xfId="0" applyNumberFormat="1" applyFont="1" applyFill="1" applyAlignment="1">
      <alignment vertical="center" wrapText="1"/>
    </xf>
    <xf numFmtId="0" fontId="10" fillId="0" borderId="0" xfId="0" applyFont="1" applyAlignment="1">
      <alignment vertical="center" wrapText="1"/>
    </xf>
    <xf numFmtId="15" fontId="2" fillId="0" borderId="0" xfId="0" applyNumberFormat="1" applyFont="1" applyFill="1" applyAlignment="1">
      <alignment vertical="center" wrapText="1"/>
    </xf>
    <xf numFmtId="0" fontId="8" fillId="0" borderId="0" xfId="53" applyNumberFormat="1" applyFont="1" applyFill="1" applyAlignment="1" applyProtection="1">
      <alignment vertical="center" wrapText="1"/>
      <protection/>
    </xf>
    <xf numFmtId="0" fontId="107" fillId="0" borderId="0" xfId="0" applyFont="1" applyAlignment="1">
      <alignment vertical="center" wrapText="1"/>
    </xf>
    <xf numFmtId="0" fontId="0" fillId="0" borderId="0" xfId="0" applyFont="1" applyAlignment="1">
      <alignment vertical="center" wrapText="1"/>
    </xf>
    <xf numFmtId="14" fontId="2" fillId="0" borderId="0" xfId="0" applyNumberFormat="1" applyFont="1" applyFill="1" applyAlignment="1">
      <alignment wrapText="1"/>
    </xf>
    <xf numFmtId="15" fontId="2" fillId="0" borderId="0" xfId="0" applyNumberFormat="1" applyFont="1" applyFill="1" applyAlignment="1">
      <alignment vertical="center" wrapText="1"/>
    </xf>
    <xf numFmtId="171" fontId="2" fillId="0" borderId="0" xfId="0" applyNumberFormat="1" applyFont="1" applyFill="1" applyAlignment="1">
      <alignment vertical="center" wrapText="1"/>
    </xf>
    <xf numFmtId="0" fontId="8" fillId="0" borderId="0" xfId="53" applyNumberFormat="1" applyFont="1" applyFill="1" applyAlignment="1" applyProtection="1">
      <alignment vertical="center" wrapText="1"/>
      <protection/>
    </xf>
    <xf numFmtId="0" fontId="12" fillId="0" borderId="0" xfId="0" applyFont="1" applyAlignment="1">
      <alignment vertical="center" wrapText="1"/>
    </xf>
    <xf numFmtId="0" fontId="2" fillId="0" borderId="0" xfId="0" applyNumberFormat="1" applyFont="1" applyFill="1" applyAlignment="1">
      <alignment vertical="center" wrapText="1"/>
    </xf>
    <xf numFmtId="15" fontId="2" fillId="0" borderId="0" xfId="0" applyNumberFormat="1" applyFont="1" applyFill="1" applyAlignment="1">
      <alignment vertical="center" wrapText="1"/>
    </xf>
    <xf numFmtId="0" fontId="8" fillId="0" borderId="0" xfId="53" applyNumberFormat="1" applyFont="1" applyFill="1" applyAlignment="1" applyProtection="1">
      <alignment vertical="center" wrapText="1"/>
      <protection/>
    </xf>
    <xf numFmtId="171" fontId="2" fillId="0" borderId="0" xfId="0" applyNumberFormat="1" applyFont="1" applyFill="1" applyAlignment="1">
      <alignment vertical="center" wrapText="1"/>
    </xf>
    <xf numFmtId="15" fontId="7" fillId="0" borderId="0" xfId="0" applyNumberFormat="1" applyFont="1" applyAlignment="1">
      <alignment vertical="center" wrapText="1"/>
    </xf>
    <xf numFmtId="171" fontId="7" fillId="0" borderId="0" xfId="0" applyNumberFormat="1" applyFont="1" applyAlignment="1">
      <alignment vertical="center" wrapText="1"/>
    </xf>
    <xf numFmtId="0" fontId="8" fillId="0" borderId="0" xfId="53" applyFont="1" applyAlignment="1" applyProtection="1">
      <alignment vertical="center" wrapText="1"/>
      <protection/>
    </xf>
    <xf numFmtId="0" fontId="13" fillId="0" borderId="10" xfId="0" applyNumberFormat="1" applyFont="1" applyFill="1" applyBorder="1" applyAlignment="1">
      <alignment/>
    </xf>
    <xf numFmtId="0" fontId="14" fillId="0" borderId="0" xfId="0" applyNumberFormat="1" applyFont="1" applyFill="1" applyAlignment="1">
      <alignment wrapText="1"/>
    </xf>
    <xf numFmtId="168" fontId="14" fillId="0" borderId="0" xfId="0" applyNumberFormat="1" applyFont="1" applyFill="1" applyAlignment="1">
      <alignment/>
    </xf>
    <xf numFmtId="0" fontId="15" fillId="0" borderId="0" xfId="0" applyNumberFormat="1" applyFont="1" applyFill="1" applyAlignment="1">
      <alignment wrapText="1"/>
    </xf>
    <xf numFmtId="3" fontId="14" fillId="0" borderId="0" xfId="0" applyNumberFormat="1" applyFont="1" applyFill="1" applyAlignment="1">
      <alignment/>
    </xf>
    <xf numFmtId="0" fontId="14" fillId="0" borderId="0" xfId="0" applyNumberFormat="1" applyFont="1" applyFill="1" applyAlignment="1">
      <alignment/>
    </xf>
    <xf numFmtId="0" fontId="14" fillId="0" borderId="0" xfId="0" applyNumberFormat="1" applyFont="1" applyFill="1" applyAlignment="1">
      <alignment horizontal="left" vertical="top" wrapText="1"/>
    </xf>
    <xf numFmtId="0" fontId="12" fillId="0" borderId="0" xfId="0" applyFont="1" applyAlignment="1">
      <alignment vertical="center"/>
    </xf>
    <xf numFmtId="0" fontId="16" fillId="0" borderId="0" xfId="53" applyNumberFormat="1" applyFont="1" applyFill="1" applyAlignment="1" applyProtection="1">
      <alignment wrapText="1"/>
      <protection/>
    </xf>
    <xf numFmtId="0" fontId="16" fillId="0" borderId="0" xfId="53" applyNumberFormat="1" applyFont="1" applyFill="1" applyAlignment="1" applyProtection="1">
      <alignment horizontal="center" vertical="top" wrapText="1"/>
      <protection/>
    </xf>
    <xf numFmtId="0" fontId="7" fillId="0" borderId="0" xfId="0" applyFont="1" applyAlignment="1">
      <alignment vertical="center" wrapText="1"/>
    </xf>
    <xf numFmtId="15" fontId="7" fillId="0" borderId="0" xfId="0" applyNumberFormat="1" applyFont="1" applyAlignment="1">
      <alignment vertical="center" wrapText="1"/>
    </xf>
    <xf numFmtId="171" fontId="7" fillId="0" borderId="0" xfId="0" applyNumberFormat="1" applyFont="1" applyAlignment="1">
      <alignment vertical="center" wrapText="1"/>
    </xf>
    <xf numFmtId="0" fontId="108" fillId="0" borderId="0" xfId="0" applyFont="1" applyAlignment="1">
      <alignment vertical="center"/>
    </xf>
    <xf numFmtId="0" fontId="108" fillId="0" borderId="0" xfId="0" applyFont="1" applyAlignment="1">
      <alignment vertical="center" wrapText="1"/>
    </xf>
    <xf numFmtId="0" fontId="108" fillId="0" borderId="0" xfId="0" applyFont="1" applyAlignment="1">
      <alignment vertical="center"/>
    </xf>
    <xf numFmtId="0" fontId="109" fillId="0" borderId="0" xfId="0" applyFont="1" applyAlignment="1">
      <alignment vertical="center" wrapText="1"/>
    </xf>
    <xf numFmtId="0" fontId="110" fillId="0" borderId="0" xfId="0" applyFont="1" applyAlignment="1">
      <alignment vertical="center"/>
    </xf>
    <xf numFmtId="0" fontId="111" fillId="0" borderId="0" xfId="0" applyFont="1" applyAlignment="1">
      <alignment vertical="center" wrapText="1"/>
    </xf>
    <xf numFmtId="0" fontId="112" fillId="0" borderId="0" xfId="0" applyFont="1" applyAlignment="1">
      <alignment vertical="center"/>
    </xf>
    <xf numFmtId="0" fontId="107" fillId="0" borderId="12" xfId="0" applyFont="1" applyBorder="1" applyAlignment="1">
      <alignment vertical="center" wrapText="1"/>
    </xf>
    <xf numFmtId="0" fontId="107" fillId="0" borderId="13" xfId="0" applyFont="1" applyBorder="1" applyAlignment="1">
      <alignment vertical="center" wrapText="1"/>
    </xf>
    <xf numFmtId="0" fontId="107" fillId="0" borderId="14" xfId="0" applyFont="1" applyBorder="1" applyAlignment="1">
      <alignment vertical="center" wrapText="1"/>
    </xf>
    <xf numFmtId="0" fontId="107" fillId="0" borderId="15" xfId="0" applyFont="1" applyBorder="1" applyAlignment="1">
      <alignment vertical="center" wrapText="1"/>
    </xf>
    <xf numFmtId="0" fontId="7" fillId="0" borderId="15" xfId="0" applyFont="1" applyBorder="1" applyAlignment="1">
      <alignment vertical="center" wrapText="1"/>
    </xf>
    <xf numFmtId="15" fontId="107" fillId="0" borderId="14" xfId="0" applyNumberFormat="1" applyFont="1" applyBorder="1" applyAlignment="1">
      <alignment vertical="center" wrapText="1"/>
    </xf>
    <xf numFmtId="15" fontId="107" fillId="0" borderId="15" xfId="0" applyNumberFormat="1" applyFont="1" applyBorder="1" applyAlignment="1">
      <alignment vertical="center" wrapText="1"/>
    </xf>
    <xf numFmtId="171" fontId="107" fillId="0" borderId="14" xfId="0" applyNumberFormat="1" applyFont="1" applyBorder="1" applyAlignment="1">
      <alignment vertical="center" wrapText="1"/>
    </xf>
    <xf numFmtId="171" fontId="107" fillId="0" borderId="15" xfId="0" applyNumberFormat="1" applyFont="1" applyBorder="1" applyAlignment="1">
      <alignment vertical="center" wrapText="1"/>
    </xf>
    <xf numFmtId="0" fontId="7" fillId="0" borderId="14" xfId="0" applyFont="1" applyBorder="1" applyAlignment="1">
      <alignment vertical="center" wrapText="1"/>
    </xf>
    <xf numFmtId="0" fontId="8" fillId="0" borderId="15" xfId="53" applyFont="1" applyBorder="1" applyAlignment="1" applyProtection="1">
      <alignment vertical="center" wrapText="1"/>
      <protection/>
    </xf>
    <xf numFmtId="0" fontId="107" fillId="0" borderId="16" xfId="0" applyFont="1" applyBorder="1" applyAlignment="1">
      <alignment vertical="center" wrapText="1"/>
    </xf>
    <xf numFmtId="0" fontId="107" fillId="0" borderId="17" xfId="0" applyFont="1" applyBorder="1" applyAlignment="1">
      <alignment vertical="center" wrapText="1"/>
    </xf>
    <xf numFmtId="15" fontId="107" fillId="0" borderId="17" xfId="0" applyNumberFormat="1" applyFont="1" applyBorder="1" applyAlignment="1">
      <alignment vertical="center" wrapText="1"/>
    </xf>
    <xf numFmtId="171" fontId="107" fillId="0" borderId="17" xfId="0" applyNumberFormat="1" applyFont="1" applyBorder="1" applyAlignment="1">
      <alignment vertical="center" wrapText="1"/>
    </xf>
    <xf numFmtId="0" fontId="8" fillId="0" borderId="17" xfId="53" applyFont="1" applyBorder="1" applyAlignment="1" applyProtection="1">
      <alignment vertical="center" wrapText="1"/>
      <protection/>
    </xf>
    <xf numFmtId="0" fontId="5" fillId="0" borderId="14" xfId="53" applyBorder="1" applyAlignment="1" applyProtection="1">
      <alignment vertical="center" wrapText="1"/>
      <protection/>
    </xf>
    <xf numFmtId="0" fontId="113" fillId="0" borderId="0" xfId="0" applyFont="1" applyAlignment="1">
      <alignment vertical="center" wrapText="1"/>
    </xf>
    <xf numFmtId="0" fontId="114" fillId="0" borderId="0" xfId="0" applyFont="1" applyAlignment="1">
      <alignment vertical="center"/>
    </xf>
    <xf numFmtId="0" fontId="115" fillId="0" borderId="0" xfId="0" applyFont="1" applyAlignment="1">
      <alignment vertical="center"/>
    </xf>
    <xf numFmtId="0" fontId="116" fillId="0" borderId="0" xfId="0" applyFont="1" applyAlignment="1">
      <alignment horizontal="left" vertical="center" wrapText="1" indent="1"/>
    </xf>
    <xf numFmtId="171" fontId="117" fillId="0" borderId="0" xfId="0" applyNumberFormat="1" applyFont="1" applyAlignment="1">
      <alignment vertical="center" wrapText="1"/>
    </xf>
    <xf numFmtId="0" fontId="118" fillId="0" borderId="0" xfId="0" applyFont="1" applyAlignment="1">
      <alignment horizontal="left" vertical="center" wrapText="1"/>
    </xf>
    <xf numFmtId="0" fontId="119" fillId="0" borderId="0" xfId="0" applyFont="1" applyAlignment="1">
      <alignment vertical="center"/>
    </xf>
    <xf numFmtId="0" fontId="120" fillId="0" borderId="0" xfId="0" applyFont="1" applyAlignment="1">
      <alignment vertical="center"/>
    </xf>
    <xf numFmtId="0" fontId="121" fillId="0" borderId="0" xfId="0" applyFont="1" applyAlignment="1">
      <alignment vertical="center" wrapText="1"/>
    </xf>
    <xf numFmtId="0" fontId="122" fillId="0" borderId="0" xfId="0" applyFont="1" applyAlignment="1">
      <alignment vertical="center" wrapText="1"/>
    </xf>
    <xf numFmtId="0" fontId="111" fillId="0" borderId="0" xfId="0" applyFont="1" applyAlignment="1">
      <alignment vertical="center"/>
    </xf>
    <xf numFmtId="0" fontId="123" fillId="0" borderId="0" xfId="0" applyFont="1" applyAlignment="1">
      <alignment vertical="center"/>
    </xf>
    <xf numFmtId="0" fontId="124" fillId="0" borderId="0" xfId="0" applyFont="1" applyAlignment="1">
      <alignment vertical="center" wrapText="1"/>
    </xf>
    <xf numFmtId="0" fontId="125" fillId="0" borderId="0" xfId="0" applyFont="1" applyAlignment="1">
      <alignment horizontal="left" vertical="center" wrapText="1" indent="1"/>
    </xf>
    <xf numFmtId="0" fontId="126" fillId="0" borderId="0" xfId="0" applyFont="1" applyAlignment="1">
      <alignment vertical="center" wrapText="1"/>
    </xf>
    <xf numFmtId="0" fontId="127" fillId="0" borderId="0" xfId="0" applyFont="1" applyAlignment="1">
      <alignment vertical="center"/>
    </xf>
    <xf numFmtId="0" fontId="128" fillId="0" borderId="0" xfId="0" applyFont="1" applyAlignment="1">
      <alignment vertical="center"/>
    </xf>
    <xf numFmtId="15" fontId="127" fillId="0" borderId="0" xfId="0" applyNumberFormat="1" applyFont="1" applyAlignment="1">
      <alignment vertical="center"/>
    </xf>
    <xf numFmtId="0" fontId="110" fillId="0" borderId="0" xfId="0" applyFont="1" applyAlignment="1">
      <alignment vertical="center" wrapText="1"/>
    </xf>
    <xf numFmtId="0" fontId="129" fillId="0" borderId="0" xfId="0" applyFont="1" applyAlignment="1">
      <alignment vertical="center" wrapText="1"/>
    </xf>
    <xf numFmtId="0" fontId="111" fillId="0" borderId="0" xfId="0" applyFont="1" applyAlignment="1">
      <alignment horizontal="left" vertical="center" wrapText="1" indent="1"/>
    </xf>
    <xf numFmtId="171" fontId="108" fillId="0" borderId="0" xfId="0" applyNumberFormat="1" applyFont="1" applyAlignment="1">
      <alignment vertical="center" wrapText="1"/>
    </xf>
    <xf numFmtId="0" fontId="130" fillId="0" borderId="0" xfId="0" applyFont="1" applyAlignment="1">
      <alignment vertical="center" wrapText="1"/>
    </xf>
    <xf numFmtId="0" fontId="131" fillId="0" borderId="0" xfId="0" applyFont="1" applyAlignment="1">
      <alignment vertical="center"/>
    </xf>
    <xf numFmtId="0" fontId="132" fillId="0" borderId="0" xfId="0" applyFont="1" applyAlignment="1">
      <alignment vertical="center"/>
    </xf>
    <xf numFmtId="0" fontId="132" fillId="0" borderId="0" xfId="0" applyFont="1" applyAlignment="1">
      <alignment vertical="center" wrapText="1"/>
    </xf>
    <xf numFmtId="0" fontId="133" fillId="0" borderId="0" xfId="0" applyFont="1" applyAlignment="1">
      <alignment vertical="center"/>
    </xf>
    <xf numFmtId="15" fontId="133" fillId="0" borderId="0" xfId="0" applyNumberFormat="1" applyFont="1" applyAlignment="1">
      <alignment vertical="center"/>
    </xf>
    <xf numFmtId="0" fontId="7" fillId="0" borderId="0" xfId="0" applyFont="1" applyAlignment="1">
      <alignment vertical="center"/>
    </xf>
    <xf numFmtId="0" fontId="113" fillId="0" borderId="0" xfId="0" applyFont="1" applyAlignment="1">
      <alignment vertical="center"/>
    </xf>
    <xf numFmtId="0" fontId="134" fillId="0" borderId="0" xfId="0" applyFont="1" applyAlignment="1">
      <alignment vertical="center"/>
    </xf>
    <xf numFmtId="0" fontId="135" fillId="0" borderId="0" xfId="0" applyFont="1" applyAlignment="1">
      <alignment vertical="center"/>
    </xf>
    <xf numFmtId="0" fontId="136" fillId="0" borderId="0" xfId="0" applyFont="1" applyAlignment="1">
      <alignment vertical="center" wrapText="1"/>
    </xf>
    <xf numFmtId="0" fontId="137" fillId="0" borderId="0" xfId="0" applyFont="1" applyAlignment="1">
      <alignment vertical="center" wrapText="1"/>
    </xf>
    <xf numFmtId="0" fontId="138" fillId="0" borderId="0" xfId="0" applyFont="1" applyAlignment="1">
      <alignment vertical="center" wrapText="1"/>
    </xf>
    <xf numFmtId="0" fontId="139" fillId="0" borderId="0" xfId="0" applyFont="1" applyAlignment="1">
      <alignment vertical="center"/>
    </xf>
    <xf numFmtId="0" fontId="123" fillId="0" borderId="0" xfId="0" applyFont="1" applyAlignment="1">
      <alignment vertical="center" wrapText="1"/>
    </xf>
    <xf numFmtId="0" fontId="140" fillId="0" borderId="0" xfId="0" applyFont="1" applyAlignment="1">
      <alignment vertical="center" wrapText="1"/>
    </xf>
    <xf numFmtId="0" fontId="22" fillId="0" borderId="0" xfId="0" applyFont="1" applyAlignment="1">
      <alignment vertical="center"/>
    </xf>
    <xf numFmtId="0" fontId="141" fillId="0" borderId="0" xfId="0" applyFont="1" applyAlignment="1">
      <alignment vertical="center" wrapText="1"/>
    </xf>
    <xf numFmtId="0" fontId="142" fillId="0" borderId="0" xfId="0" applyFont="1" applyAlignment="1">
      <alignment vertical="center"/>
    </xf>
    <xf numFmtId="0" fontId="143" fillId="0" borderId="0" xfId="0" applyFont="1" applyAlignment="1">
      <alignment vertical="center" wrapText="1"/>
    </xf>
    <xf numFmtId="0" fontId="24" fillId="0" borderId="0" xfId="0" applyFont="1" applyAlignment="1">
      <alignment horizontal="right" vertical="center" wrapText="1"/>
    </xf>
    <xf numFmtId="0" fontId="144" fillId="0" borderId="0" xfId="0" applyFont="1" applyAlignment="1">
      <alignment vertical="center"/>
    </xf>
    <xf numFmtId="0" fontId="142" fillId="0" borderId="0" xfId="0" applyFont="1" applyAlignment="1">
      <alignment vertical="center" wrapText="1"/>
    </xf>
    <xf numFmtId="0" fontId="144" fillId="0" borderId="0" xfId="0" applyFont="1" applyAlignment="1">
      <alignment vertical="center" wrapText="1"/>
    </xf>
    <xf numFmtId="0" fontId="145" fillId="0" borderId="0" xfId="0" applyFont="1" applyAlignment="1">
      <alignment vertical="center" wrapText="1"/>
    </xf>
    <xf numFmtId="0" fontId="146" fillId="0" borderId="0" xfId="0" applyFont="1" applyAlignment="1">
      <alignment vertical="center" wrapText="1"/>
    </xf>
    <xf numFmtId="16" fontId="111" fillId="0" borderId="0" xfId="0" applyNumberFormat="1" applyFont="1" applyAlignment="1">
      <alignment vertical="center"/>
    </xf>
    <xf numFmtId="0" fontId="147" fillId="0" borderId="0" xfId="0" applyFont="1" applyAlignment="1">
      <alignment vertical="center" wrapText="1"/>
    </xf>
    <xf numFmtId="0" fontId="148" fillId="0" borderId="0" xfId="0" applyFont="1" applyAlignment="1">
      <alignment vertical="center"/>
    </xf>
    <xf numFmtId="0" fontId="0" fillId="0" borderId="0" xfId="53" applyFont="1" applyAlignment="1" applyProtection="1">
      <alignment vertical="center" wrapText="1"/>
      <protection/>
    </xf>
    <xf numFmtId="0" fontId="149" fillId="0" borderId="0" xfId="0" applyFont="1" applyAlignment="1">
      <alignment vertical="center"/>
    </xf>
    <xf numFmtId="0" fontId="150" fillId="0" borderId="0" xfId="0" applyFont="1" applyAlignment="1">
      <alignment vertical="center"/>
    </xf>
    <xf numFmtId="0" fontId="150" fillId="0" borderId="0" xfId="0" applyFont="1" applyAlignment="1">
      <alignment vertical="center" wrapText="1"/>
    </xf>
    <xf numFmtId="0" fontId="151" fillId="0" borderId="0" xfId="0" applyFont="1" applyAlignment="1">
      <alignment vertical="center"/>
    </xf>
    <xf numFmtId="0" fontId="136" fillId="0" borderId="0" xfId="0" applyFont="1" applyAlignment="1">
      <alignment vertical="center"/>
    </xf>
    <xf numFmtId="0" fontId="152" fillId="0" borderId="0" xfId="0" applyFont="1" applyAlignment="1">
      <alignment vertical="center"/>
    </xf>
    <xf numFmtId="0" fontId="153" fillId="0" borderId="0" xfId="0" applyFont="1" applyAlignment="1">
      <alignment vertical="center" wrapText="1"/>
    </xf>
    <xf numFmtId="0" fontId="153" fillId="0" borderId="0" xfId="0" applyFont="1" applyAlignment="1">
      <alignment horizontal="left" vertical="center" wrapText="1"/>
    </xf>
    <xf numFmtId="0" fontId="129" fillId="0" borderId="0" xfId="0" applyFont="1" applyAlignment="1">
      <alignment vertical="center"/>
    </xf>
    <xf numFmtId="0" fontId="125" fillId="0" borderId="0" xfId="0" applyFont="1" applyAlignment="1">
      <alignment vertical="center"/>
    </xf>
    <xf numFmtId="0" fontId="154" fillId="0" borderId="0" xfId="0" applyFont="1" applyAlignment="1">
      <alignment vertical="center"/>
    </xf>
    <xf numFmtId="0" fontId="125" fillId="0" borderId="0" xfId="0" applyFont="1" applyAlignment="1">
      <alignment vertical="center" wrapText="1"/>
    </xf>
    <xf numFmtId="0" fontId="155" fillId="0" borderId="0" xfId="0" applyFont="1" applyAlignment="1">
      <alignment vertical="center"/>
    </xf>
    <xf numFmtId="171" fontId="156" fillId="0" borderId="0" xfId="0" applyNumberFormat="1" applyFont="1" applyAlignment="1">
      <alignment vertical="center" wrapText="1"/>
    </xf>
    <xf numFmtId="0" fontId="157" fillId="0" borderId="0" xfId="0" applyFont="1" applyAlignment="1">
      <alignment vertical="center" wrapText="1"/>
    </xf>
    <xf numFmtId="0" fontId="158" fillId="0" borderId="0" xfId="0" applyFont="1" applyAlignment="1">
      <alignment vertical="center" wrapText="1"/>
    </xf>
    <xf numFmtId="0" fontId="31" fillId="0" borderId="0" xfId="0" applyFont="1" applyAlignment="1">
      <alignment vertical="center"/>
    </xf>
    <xf numFmtId="0" fontId="159" fillId="0" borderId="0" xfId="0" applyFont="1" applyAlignment="1">
      <alignment vertical="center"/>
    </xf>
    <xf numFmtId="0" fontId="159" fillId="0" borderId="0" xfId="0" applyFont="1" applyAlignment="1">
      <alignment vertical="center" wrapText="1"/>
    </xf>
    <xf numFmtId="0" fontId="160" fillId="0" borderId="0" xfId="0" applyFont="1" applyAlignment="1">
      <alignment vertical="center" wrapText="1"/>
    </xf>
    <xf numFmtId="14" fontId="129" fillId="0" borderId="0" xfId="0" applyNumberFormat="1" applyFont="1" applyAlignment="1">
      <alignment vertical="center"/>
    </xf>
    <xf numFmtId="0" fontId="161" fillId="0" borderId="0" xfId="0" applyFont="1" applyAlignment="1">
      <alignment horizontal="left" vertical="center" wrapText="1" indent="1"/>
    </xf>
    <xf numFmtId="0" fontId="162" fillId="0" borderId="0" xfId="0" applyFont="1" applyAlignment="1">
      <alignment vertical="center"/>
    </xf>
    <xf numFmtId="15" fontId="110" fillId="0" borderId="0" xfId="0" applyNumberFormat="1" applyFont="1" applyAlignment="1">
      <alignment vertical="center"/>
    </xf>
    <xf numFmtId="0" fontId="163" fillId="0" borderId="0" xfId="0" applyFont="1" applyAlignment="1">
      <alignment vertical="center"/>
    </xf>
    <xf numFmtId="0" fontId="164" fillId="0" borderId="0" xfId="0" applyFont="1" applyAlignment="1">
      <alignment vertical="center" wrapText="1"/>
    </xf>
    <xf numFmtId="0" fontId="35" fillId="0" borderId="0" xfId="0" applyFont="1" applyAlignment="1">
      <alignment vertical="center"/>
    </xf>
    <xf numFmtId="0" fontId="164" fillId="0" borderId="0" xfId="0" applyFont="1" applyAlignment="1">
      <alignment horizontal="left" vertical="center" wrapText="1" indent="1"/>
    </xf>
    <xf numFmtId="15" fontId="111" fillId="0" borderId="0" xfId="0" applyNumberFormat="1"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1" name="Table1" displayName="Table1" ref="A1:H467" comment="" totalsRowShown="0">
  <autoFilter ref="A1:H467"/>
  <tableColumns count="8">
    <tableColumn id="1" name="Program Name"/>
    <tableColumn id="2" name="Discipline"/>
    <tableColumn id="3" name="Institution"/>
    <tableColumn id="4" name="City-State"/>
    <tableColumn id="5" name="Deadline"/>
    <tableColumn id="6" name="Stipend"/>
    <tableColumn id="7" name="Program Dates"/>
    <tableColumn id="8" name="Websit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op.vt.edu/programs/summer.html" TargetMode="External" /><Relationship Id="rId2" Type="http://schemas.openxmlformats.org/officeDocument/2006/relationships/hyperlink" Target="http://www.unc.edu/depts/murap/student-apply.html" TargetMode="External" /><Relationship Id="rId3" Type="http://schemas.openxmlformats.org/officeDocument/2006/relationships/hyperlink" Target="http://www.tgs.northwestern.edu/graduate-life/mc-affairs/summer-research/srop/index.html" TargetMode="External" /><Relationship Id="rId4" Type="http://schemas.openxmlformats.org/officeDocument/2006/relationships/hyperlink" Target="http://www.gradschool.purdue.edu/diversity/srop-marcaim.cfm" TargetMode="External" /><Relationship Id="rId5" Type="http://schemas.openxmlformats.org/officeDocument/2006/relationships/hyperlink" Target="http://www.grad.uci.edu/about-us/diversity/grad-prep-programs/non-uci-students/surf.html" TargetMode="External" /><Relationship Id="rId6" Type="http://schemas.openxmlformats.org/officeDocument/2006/relationships/hyperlink" Target="http://www.biostat.wisc.edu/Educational_Resources/CBB/index.htm" TargetMode="External" /><Relationship Id="rId7" Type="http://schemas.openxmlformats.org/officeDocument/2006/relationships/hyperlink" Target="http://www.ugeducation.ucla.edu/urc-care/AmgenScholars.htm" TargetMode="External" /><Relationship Id="rId8" Type="http://schemas.openxmlformats.org/officeDocument/2006/relationships/hyperlink" Target="http://www.the-aps.org/education/ugsrf/index.htm" TargetMode="External" /><Relationship Id="rId9" Type="http://schemas.openxmlformats.org/officeDocument/2006/relationships/hyperlink" Target="http://www.hhmi.org/janelia/undergrad.html" TargetMode="External" /><Relationship Id="rId10" Type="http://schemas.openxmlformats.org/officeDocument/2006/relationships/hyperlink" Target="https://engineering.purdue.edu/Engr/Research/SURF/Programs/" TargetMode="External" /><Relationship Id="rId11" Type="http://schemas.openxmlformats.org/officeDocument/2006/relationships/hyperlink" Target="http://www.vanderbilt.edu/vinse/reu" TargetMode="External" /><Relationship Id="rId12" Type="http://schemas.openxmlformats.org/officeDocument/2006/relationships/hyperlink" Target="http://www.k-state.edu/gra/gshome/surop.htm" TargetMode="External" /><Relationship Id="rId13" Type="http://schemas.openxmlformats.org/officeDocument/2006/relationships/hyperlink" Target="http://www.uams.edu/gradschool/pro_students/SURP.asp" TargetMode="External" /><Relationship Id="rId14" Type="http://schemas.openxmlformats.org/officeDocument/2006/relationships/hyperlink" Target="http://www.fhcrc.org/science/education/undergraduates/" TargetMode="External" /><Relationship Id="rId15" Type="http://schemas.openxmlformats.org/officeDocument/2006/relationships/hyperlink" Target="http://graduate.ucr.edu/msrip.html" TargetMode="External" /><Relationship Id="rId16" Type="http://schemas.openxmlformats.org/officeDocument/2006/relationships/hyperlink" Target="http://www.sloankettering.edu/gerstner/html/54513.cfm" TargetMode="External" /><Relationship Id="rId17" Type="http://schemas.openxmlformats.org/officeDocument/2006/relationships/hyperlink" Target="http://www.bio.brandeis.edu/undergrad/summerResearch/" TargetMode="External" /><Relationship Id="rId18" Type="http://schemas.openxmlformats.org/officeDocument/2006/relationships/hyperlink" Target="http://biomed.osu.edu/mdphd/success/index.cfm" TargetMode="External" /><Relationship Id="rId19" Type="http://schemas.openxmlformats.org/officeDocument/2006/relationships/hyperlink" Target="http://www.mrsec.northwestern.edu/content/educational_programs/reu.htm" TargetMode="External" /><Relationship Id="rId20" Type="http://schemas.openxmlformats.org/officeDocument/2006/relationships/hyperlink" Target="http://www.medicine.virginia.edu/education/phd/gpo/srip" TargetMode="External" /><Relationship Id="rId21" Type="http://schemas.openxmlformats.org/officeDocument/2006/relationships/hyperlink" Target="http://www.lepp.cornell.edu/Education/REU/WebHome.html" TargetMode="External" /><Relationship Id="rId22" Type="http://schemas.openxmlformats.org/officeDocument/2006/relationships/hyperlink" Target="http://www.chem.ku.edu/reu" TargetMode="External" /><Relationship Id="rId23" Type="http://schemas.openxmlformats.org/officeDocument/2006/relationships/hyperlink" Target="http://www.case.edu/admin/aces/summerresearch.html" TargetMode="External" /><Relationship Id="rId24" Type="http://schemas.openxmlformats.org/officeDocument/2006/relationships/hyperlink" Target="http://www.biology.gatech.edu/undergraduate-program/reu" TargetMode="External" /><Relationship Id="rId25" Type="http://schemas.openxmlformats.org/officeDocument/2006/relationships/hyperlink" Target="http://www.cofc.edu/~nuclear/nukess.html" TargetMode="External" /><Relationship Id="rId26" Type="http://schemas.openxmlformats.org/officeDocument/2006/relationships/hyperlink" Target="http://aah.ucdavis.edu/aper.html" TargetMode="External" /><Relationship Id="rId27" Type="http://schemas.openxmlformats.org/officeDocument/2006/relationships/hyperlink" Target="http://www.uncg.edu/cmp/reu" TargetMode="External" /><Relationship Id="rId28" Type="http://schemas.openxmlformats.org/officeDocument/2006/relationships/hyperlink" Target="http://www.cancer.org/MyACS/NewEngland/AreaHighlights/new-englands-fuller-and-stone-research-fellowships" TargetMode="External" /><Relationship Id="rId29" Type="http://schemas.openxmlformats.org/officeDocument/2006/relationships/hyperlink" Target="http://www.apa.org/science/resources/ssf/index.aspx" TargetMode="External" /><Relationship Id="rId30" Type="http://schemas.openxmlformats.org/officeDocument/2006/relationships/hyperlink" Target="http://amgenscholars.berkeley.edu/" TargetMode="External" /><Relationship Id="rId31" Type="http://schemas.openxmlformats.org/officeDocument/2006/relationships/hyperlink" Target="http://www.wyomingbioinformatics.org/SummerSchool/" TargetMode="External" /><Relationship Id="rId32" Type="http://schemas.openxmlformats.org/officeDocument/2006/relationships/hyperlink" Target="http://www.umbc.edu/bsure/BSUREProgramDescription.html" TargetMode="External" /><Relationship Id="rId33" Type="http://schemas.openxmlformats.org/officeDocument/2006/relationships/hyperlink" Target="http://www.cbn-atl.org/education/brain.shtml" TargetMode="External" /><Relationship Id="rId34" Type="http://schemas.openxmlformats.org/officeDocument/2006/relationships/hyperlink" Target="http://www.brighamandwomens.org/cfdd/omc/stars.aspx" TargetMode="External" /><Relationship Id="rId35" Type="http://schemas.openxmlformats.org/officeDocument/2006/relationships/hyperlink" Target="http://people.gl.ciw.edu/summerscholars/index.html" TargetMode="External" /><Relationship Id="rId36" Type="http://schemas.openxmlformats.org/officeDocument/2006/relationships/hyperlink" Target="http://cbdr.cmu.edu/undergrad.html#2" TargetMode="External" /><Relationship Id="rId37" Type="http://schemas.openxmlformats.org/officeDocument/2006/relationships/hyperlink" Target="http://www.phys.cwru.edu/reu/" TargetMode="External" /><Relationship Id="rId38" Type="http://schemas.openxmlformats.org/officeDocument/2006/relationships/hyperlink" Target="http://www.dimac.rutgers.edu/REU" TargetMode="External" /><Relationship Id="rId39" Type="http://schemas.openxmlformats.org/officeDocument/2006/relationships/hyperlink" Target="http://www.cshl.edu/education/urp/application-guidelines" TargetMode="External" /><Relationship Id="rId40" Type="http://schemas.openxmlformats.org/officeDocument/2006/relationships/hyperlink" Target="http://www.ecs.umass.edu/ugrad_research" TargetMode="External" /><Relationship Id="rId41" Type="http://schemas.openxmlformats.org/officeDocument/2006/relationships/hyperlink" Target="http://www.cic.net/Home/Students/SROP/Home.aspx" TargetMode="External" /><Relationship Id="rId42" Type="http://schemas.openxmlformats.org/officeDocument/2006/relationships/hyperlink" Target="http://www.grad.berkeley.edu/diversity/srop.shtml" TargetMode="External" /><Relationship Id="rId43" Type="http://schemas.openxmlformats.org/officeDocument/2006/relationships/hyperlink" Target="http://faculty.csuci.edu/cynthia.wyels/REU" TargetMode="External" /><Relationship Id="rId44" Type="http://schemas.openxmlformats.org/officeDocument/2006/relationships/hyperlink" Target="http://www.dbbssummerresearch.wustl.edu/" TargetMode="External" /><Relationship Id="rId45" Type="http://schemas.openxmlformats.org/officeDocument/2006/relationships/hyperlink" Target="http://www.danforthcenter.org/internship" TargetMode="External" /><Relationship Id="rId46" Type="http://schemas.openxmlformats.org/officeDocument/2006/relationships/hyperlink" Target="http://www.pratt.duke.edu/about/outreach.php" TargetMode="External" /><Relationship Id="rId47" Type="http://schemas.openxmlformats.org/officeDocument/2006/relationships/hyperlink" Target="http://depts.washington.edu/ehug/ehrep/index.html" TargetMode="External" /><Relationship Id="rId48" Type="http://schemas.openxmlformats.org/officeDocument/2006/relationships/hyperlink" Target="http://science.energy.gov/wdts/vfp/" TargetMode="External" /><Relationship Id="rId49" Type="http://schemas.openxmlformats.org/officeDocument/2006/relationships/hyperlink" Target="http://globes.nd.edu/" TargetMode="External" /><Relationship Id="rId50" Type="http://schemas.openxmlformats.org/officeDocument/2006/relationships/hyperlink" Target="http://www.gvsu.edu/mathreu" TargetMode="External" /><Relationship Id="rId51" Type="http://schemas.openxmlformats.org/officeDocument/2006/relationships/hyperlink" Target="http://www.healthdisparities.vcu.edu/" TargetMode="External" /><Relationship Id="rId52" Type="http://schemas.openxmlformats.org/officeDocument/2006/relationships/hyperlink" Target="http://www.dmu.edu/healthpass" TargetMode="External" /><Relationship Id="rId53" Type="http://schemas.openxmlformats.org/officeDocument/2006/relationships/hyperlink" Target="http://www.stc-mditr.org/reu" TargetMode="External" /><Relationship Id="rId54" Type="http://schemas.openxmlformats.org/officeDocument/2006/relationships/hyperlink" Target="http://www.hsci.harvard.edu/" TargetMode="External" /><Relationship Id="rId55" Type="http://schemas.openxmlformats.org/officeDocument/2006/relationships/hyperlink" Target="http://www.hshps.org/" TargetMode="External" /><Relationship Id="rId56" Type="http://schemas.openxmlformats.org/officeDocument/2006/relationships/hyperlink" Target="http://www.wesleyan.edu/hughes/whsoflyer.html" TargetMode="External" /><Relationship Id="rId57" Type="http://schemas.openxmlformats.org/officeDocument/2006/relationships/hyperlink" Target="http://www.inbt.jhu.edu/" TargetMode="External" /><Relationship Id="rId58" Type="http://schemas.openxmlformats.org/officeDocument/2006/relationships/hyperlink" Target="http://cbe.wisc.edu/srp-bio/index.html" TargetMode="External" /><Relationship Id="rId59" Type="http://schemas.openxmlformats.org/officeDocument/2006/relationships/hyperlink" Target="http://www.physics.lehigh.edu/" TargetMode="External" /><Relationship Id="rId60" Type="http://schemas.openxmlformats.org/officeDocument/2006/relationships/hyperlink" Target="http://www.lanl.gov/education" TargetMode="External" /><Relationship Id="rId61" Type="http://schemas.openxmlformats.org/officeDocument/2006/relationships/hyperlink" Target="http://www.biology.lsu.edu/hhmiprog/undergrad" TargetMode="External" /><Relationship Id="rId62" Type="http://schemas.openxmlformats.org/officeDocument/2006/relationships/hyperlink" Target="http://mmcri.org/education/ssrpdescription.html" TargetMode="External" /><Relationship Id="rId63" Type="http://schemas.openxmlformats.org/officeDocument/2006/relationships/hyperlink" Target="http://www.claremontmckenna.edu/csc/SponsoredInternships/McKennaInternational.php" TargetMode="External" /><Relationship Id="rId64" Type="http://schemas.openxmlformats.org/officeDocument/2006/relationships/hyperlink" Target="http://www.dibs.duke.edu/education/undergraduate-neuroscience/academics/undergrad-research/mechanisms-of-behavior/" TargetMode="External" /><Relationship Id="rId65" Type="http://schemas.openxmlformats.org/officeDocument/2006/relationships/hyperlink" Target="http://www.mplsheart.org/internship" TargetMode="External" /><Relationship Id="rId66" Type="http://schemas.openxmlformats.org/officeDocument/2006/relationships/hyperlink" Target="http://www.whoi.edu/page.do?pid=8063" TargetMode="External" /><Relationship Id="rId67" Type="http://schemas.openxmlformats.org/officeDocument/2006/relationships/hyperlink" Target="http://www.cbu.edu/mhirt" TargetMode="External" /><Relationship Id="rId68" Type="http://schemas.openxmlformats.org/officeDocument/2006/relationships/hyperlink" Target="http://www.murf.caltech.edu/index.html" TargetMode="External" /><Relationship Id="rId69" Type="http://schemas.openxmlformats.org/officeDocument/2006/relationships/hyperlink" Target="http://www.mirthecenter.org/" TargetMode="External" /><Relationship Id="rId70" Type="http://schemas.openxmlformats.org/officeDocument/2006/relationships/hyperlink" Target="http://web.mit.edu/be/programs/reu.shtml" TargetMode="External" /><Relationship Id="rId71" Type="http://schemas.openxmlformats.org/officeDocument/2006/relationships/hyperlink" Target="http://www.mssm.edu/education/graduate-school/degrees-and-programs/summer-undergraduate-research-program" TargetMode="External" /><Relationship Id="rId72" Type="http://schemas.openxmlformats.org/officeDocument/2006/relationships/hyperlink" Target="http://mlbs.org/REU.html" TargetMode="External" /><Relationship Id="rId73" Type="http://schemas.openxmlformats.org/officeDocument/2006/relationships/hyperlink" Target="http://www.nnin.org/nnin_2011reu.html" TargetMode="External" /><Relationship Id="rId74" Type="http://schemas.openxmlformats.org/officeDocument/2006/relationships/hyperlink" Target="http://engineering.missouri.edu/neuroreu/" TargetMode="External" /><Relationship Id="rId75" Type="http://schemas.openxmlformats.org/officeDocument/2006/relationships/hyperlink" Target="http://www.sepatunc.com/" TargetMode="External" /><Relationship Id="rId76" Type="http://schemas.openxmlformats.org/officeDocument/2006/relationships/hyperlink" Target="http://biotech.ncsu.edu/reu" TargetMode="External" /><Relationship Id="rId77" Type="http://schemas.openxmlformats.org/officeDocument/2006/relationships/hyperlink" Target="http://create-reu.ucdavis.edu/" TargetMode="External" /><Relationship Id="rId78" Type="http://schemas.openxmlformats.org/officeDocument/2006/relationships/hyperlink" Target="http://sols.unlv.edu/reu_main.html" TargetMode="External" /><Relationship Id="rId79" Type="http://schemas.openxmlformats.org/officeDocument/2006/relationships/hyperlink" Target="http://www.mmo.org/" TargetMode="External" /><Relationship Id="rId80" Type="http://schemas.openxmlformats.org/officeDocument/2006/relationships/hyperlink" Target="http://www.clemson.edu/psych/ugrad/nsf-summer-reu/" TargetMode="External" /><Relationship Id="rId81" Type="http://schemas.openxmlformats.org/officeDocument/2006/relationships/hyperlink" Target="http://biology.sfsu.edu/faculty-pages/reu" TargetMode="External" /><Relationship Id="rId82" Type="http://schemas.openxmlformats.org/officeDocument/2006/relationships/hyperlink" Target="http://pire-europe.chem.ttu.edu/" TargetMode="External" /><Relationship Id="rId83" Type="http://schemas.openxmlformats.org/officeDocument/2006/relationships/hyperlink" Target="http://www.cst.cmich.edu/mathematics/research/REU_and_LURE.shtml" TargetMode="External" /><Relationship Id="rId84" Type="http://schemas.openxmlformats.org/officeDocument/2006/relationships/hyperlink" Target="http://www.chem.atmu.edu/research/undergradute" TargetMode="External" /><Relationship Id="rId85" Type="http://schemas.openxmlformats.org/officeDocument/2006/relationships/hyperlink" Target="http://www.che.sc.edu/centers/reu" TargetMode="External" /><Relationship Id="rId86" Type="http://schemas.openxmlformats.org/officeDocument/2006/relationships/hyperlink" Target="http://sackler.med.nyu.edu/surp/program-overview" TargetMode="External" /><Relationship Id="rId87" Type="http://schemas.openxmlformats.org/officeDocument/2006/relationships/hyperlink" Target="http://www.ohsu.edu/xd/education/student-services/education-diversity/prospective-students/equity-summer-research-program.cfm" TargetMode="External" /><Relationship Id="rId88" Type="http://schemas.openxmlformats.org/officeDocument/2006/relationships/hyperlink" Target="http://www.prbo.org/cms/index.php?mid=405&amp;module=browse" TargetMode="External" /><Relationship Id="rId89" Type="http://schemas.openxmlformats.org/officeDocument/2006/relationships/hyperlink" Target="http://www.pasteurfoundation.org/" TargetMode="External" /><Relationship Id="rId90" Type="http://schemas.openxmlformats.org/officeDocument/2006/relationships/hyperlink" Target="http://www.med.upenn.edu/ceet/STEERProgram.shtml" TargetMode="External" /><Relationship Id="rId91" Type="http://schemas.openxmlformats.org/officeDocument/2006/relationships/hyperlink" Target="http://www.bti.cornell.edu/internship" TargetMode="External" /><Relationship Id="rId92" Type="http://schemas.openxmlformats.org/officeDocument/2006/relationships/hyperlink" Target="http://www.minorityhealth.org/p-student-public.php" TargetMode="External" /><Relationship Id="rId93" Type="http://schemas.openxmlformats.org/officeDocument/2006/relationships/hyperlink" Target="http://www.biology.sjsu.edu/rumba/NSF-REU_RUMBA/Welcome.html" TargetMode="External" /><Relationship Id="rId94" Type="http://schemas.openxmlformats.org/officeDocument/2006/relationships/hyperlink" Target="http://www.utsouthwestern.edu/utsw/cda/dept21010/files/234276.html" TargetMode="External" /><Relationship Id="rId95" Type="http://schemas.openxmlformats.org/officeDocument/2006/relationships/hyperlink" Target="http://hmsc.oregonstate.edu/REU" TargetMode="External" /><Relationship Id="rId96" Type="http://schemas.openxmlformats.org/officeDocument/2006/relationships/hyperlink" Target="http://www.physics.purdue.edu/reu/" TargetMode="External" /><Relationship Id="rId97" Type="http://schemas.openxmlformats.org/officeDocument/2006/relationships/hyperlink" Target="http://web.bio.utk.edu/bcmb/reu/index.shtml" TargetMode="External" /><Relationship Id="rId98" Type="http://schemas.openxmlformats.org/officeDocument/2006/relationships/hyperlink" Target="http://www.magnet.fsu.edu/education/reu" TargetMode="External" /><Relationship Id="rId99" Type="http://schemas.openxmlformats.org/officeDocument/2006/relationships/hyperlink" Target="http://www.chicago-center-for-systems-biology.org/downloads/REU1_6_10.pdf" TargetMode="External" /><Relationship Id="rId100" Type="http://schemas.openxmlformats.org/officeDocument/2006/relationships/hyperlink" Target="http://www.ugeducation.ucla.edu/urc-care/Off-campus%20Summer%20Programs%20for%20website_2011.pdf" TargetMode="External" /><Relationship Id="rId101" Type="http://schemas.openxmlformats.org/officeDocument/2006/relationships/hyperlink" Target="http://www.nsec.northwestern.edu/REU.htm" TargetMode="External" /><Relationship Id="rId102" Type="http://schemas.openxmlformats.org/officeDocument/2006/relationships/hyperlink" Target="http://create-reu.ucdavis.edu/" TargetMode="External" /><Relationship Id="rId103" Type="http://schemas.openxmlformats.org/officeDocument/2006/relationships/hyperlink" Target="http://rhig.physics.wayne.edu/Reu/" TargetMode="External" /><Relationship Id="rId104" Type="http://schemas.openxmlformats.org/officeDocument/2006/relationships/hyperlink" Target="http://ibb.rice.edu/nsf.aspx?id=84" TargetMode="External" /><Relationship Id="rId105" Type="http://schemas.openxmlformats.org/officeDocument/2006/relationships/hyperlink" Target="http://chemistry.uark.edu/1197.htm" TargetMode="External" /><Relationship Id="rId106" Type="http://schemas.openxmlformats.org/officeDocument/2006/relationships/hyperlink" Target="http://www.bama.ua.edu/~chem/undergraduate/summerprogs/surp.html" TargetMode="External" /><Relationship Id="rId107" Type="http://schemas.openxmlformats.org/officeDocument/2006/relationships/hyperlink" Target="http://www.rpi.edu/dept/phys/undergraduate/reseacrh/reu.html" TargetMode="External" /><Relationship Id="rId108" Type="http://schemas.openxmlformats.org/officeDocument/2006/relationships/hyperlink" Target="http://www.mdsg.umd.edu/programs/research/reu/" TargetMode="External" /><Relationship Id="rId109" Type="http://schemas.openxmlformats.org/officeDocument/2006/relationships/hyperlink" Target="http://www.bigelow.org/education/reu" TargetMode="External" /><Relationship Id="rId110" Type="http://schemas.openxmlformats.org/officeDocument/2006/relationships/hyperlink" Target="http://physics.uchicago.edu/research/undergraduate/reu.html" TargetMode="External" /><Relationship Id="rId111" Type="http://schemas.openxmlformats.org/officeDocument/2006/relationships/hyperlink" Target="http://www.caryinstitute.org/reu.html" TargetMode="External" /><Relationship Id="rId112" Type="http://schemas.openxmlformats.org/officeDocument/2006/relationships/hyperlink" Target="http://www.indiana.edu/~animal/index.html" TargetMode="External" /><Relationship Id="rId113" Type="http://schemas.openxmlformats.org/officeDocument/2006/relationships/hyperlink" Target="http://luc.edu/chemistry/reu.shtml" TargetMode="External" /><Relationship Id="rId114" Type="http://schemas.openxmlformats.org/officeDocument/2006/relationships/hyperlink" Target="http://rise.rutgers.edu/" TargetMode="External" /><Relationship Id="rId115" Type="http://schemas.openxmlformats.org/officeDocument/2006/relationships/hyperlink" Target="http://www.bact.wisc.edu/programs_reu.php" TargetMode="External" /><Relationship Id="rId116" Type="http://schemas.openxmlformats.org/officeDocument/2006/relationships/hyperlink" Target="http://www.ots.ac.cr/index.php?option=com_content&amp;task=view&amp;id=317&amp;Itemid=468" TargetMode="External" /><Relationship Id="rId117" Type="http://schemas.openxmlformats.org/officeDocument/2006/relationships/hyperlink" Target="http://www.unl.edu/summerprogram/research2011/math.shtml" TargetMode="External" /><Relationship Id="rId118" Type="http://schemas.openxmlformats.org/officeDocument/2006/relationships/hyperlink" Target="http://www.math.clemson.edu/~kevja/REU" TargetMode="External" /><Relationship Id="rId119" Type="http://schemas.openxmlformats.org/officeDocument/2006/relationships/hyperlink" Target="http://www.meeg.uark.edu/reu.php" TargetMode="External" /><Relationship Id="rId120" Type="http://schemas.openxmlformats.org/officeDocument/2006/relationships/hyperlink" Target="http://www.physics.nd.edu/research/reu" TargetMode="External" /><Relationship Id="rId121" Type="http://schemas.openxmlformats.org/officeDocument/2006/relationships/hyperlink" Target="http://www.lepp.cornell.edu/Education/REU/" TargetMode="External" /><Relationship Id="rId122" Type="http://schemas.openxmlformats.org/officeDocument/2006/relationships/hyperlink" Target="http://physics.wsu.edu/reu/" TargetMode="External" /><Relationship Id="rId123" Type="http://schemas.openxmlformats.org/officeDocument/2006/relationships/hyperlink" Target="http://www.unl.edu/summerprogram" TargetMode="External" /><Relationship Id="rId124" Type="http://schemas.openxmlformats.org/officeDocument/2006/relationships/hyperlink" Target="http://www.yale.edu/monkeylab/Main/Internship.html" TargetMode="External" /><Relationship Id="rId125" Type="http://schemas.openxmlformats.org/officeDocument/2006/relationships/hyperlink" Target="http://www.stat.rice.edu/~jrojo" TargetMode="External" /><Relationship Id="rId126" Type="http://schemas.openxmlformats.org/officeDocument/2006/relationships/hyperlink" Target="http://www.rockefeller.edu/SURF/" TargetMode="External" /><Relationship Id="rId127" Type="http://schemas.openxmlformats.org/officeDocument/2006/relationships/hyperlink" Target="http://volta.byu.edu/REU/" TargetMode="External" /><Relationship Id="rId128" Type="http://schemas.openxmlformats.org/officeDocument/2006/relationships/hyperlink" Target="http://www.biotech.iastate.edu/mission.html" TargetMode="External" /><Relationship Id="rId129" Type="http://schemas.openxmlformats.org/officeDocument/2006/relationships/hyperlink" Target="http://csee.lbl.gov/Programs/SULI/index.html" TargetMode="External" /><Relationship Id="rId130" Type="http://schemas.openxmlformats.org/officeDocument/2006/relationships/hyperlink" Target="http://nibr.com/careers/internships_ca.shtml" TargetMode="External" /><Relationship Id="rId131" Type="http://schemas.openxmlformats.org/officeDocument/2006/relationships/hyperlink" Target="http://www.serc.si.edu/pro_training/internships/internships.aspx" TargetMode="External" /><Relationship Id="rId132" Type="http://schemas.openxmlformats.org/officeDocument/2006/relationships/hyperlink" Target="http://www.umt.edu/cehs/Education/Summer_Programs/default.aspx" TargetMode="External" /><Relationship Id="rId133" Type="http://schemas.openxmlformats.org/officeDocument/2006/relationships/hyperlink" Target="http://www.soars.ucar.edu/" TargetMode="External" /><Relationship Id="rId134" Type="http://schemas.openxmlformats.org/officeDocument/2006/relationships/hyperlink" Target="http://math.williams.edu/small/" TargetMode="External" /><Relationship Id="rId135" Type="http://schemas.openxmlformats.org/officeDocument/2006/relationships/hyperlink" Target="http://www.serc.si.edu/pro_training/index.aspx" TargetMode="External" /><Relationship Id="rId136" Type="http://schemas.openxmlformats.org/officeDocument/2006/relationships/hyperlink" Target="http://www.neagep.org/spur.html" TargetMode="External" /><Relationship Id="rId137" Type="http://schemas.openxmlformats.org/officeDocument/2006/relationships/hyperlink" Target="http://www.unl.edu/summerprogram/research2011/chemistry.shtml" TargetMode="External" /><Relationship Id="rId138" Type="http://schemas.openxmlformats.org/officeDocument/2006/relationships/hyperlink" Target="http://www.urmc.rochester.edu/education/md/undergraduate-programs/college-students.cfm" TargetMode="External" /><Relationship Id="rId139" Type="http://schemas.openxmlformats.org/officeDocument/2006/relationships/hyperlink" Target="http://www4.nau.edu/eeop/internships/ssi_internship.asp" TargetMode="External" /><Relationship Id="rId140" Type="http://schemas.openxmlformats.org/officeDocument/2006/relationships/hyperlink" Target="http://www.stowers-institute.org/education/stowers-summer-scholars" TargetMode="External" /><Relationship Id="rId141" Type="http://schemas.openxmlformats.org/officeDocument/2006/relationships/hyperlink" Target="http://www.southalabama.edu/alliedhealth/biomedical/ucur/" TargetMode="External" /><Relationship Id="rId142" Type="http://schemas.openxmlformats.org/officeDocument/2006/relationships/hyperlink" Target="http://www.sph.umich.edu/sep" TargetMode="External" /><Relationship Id="rId143" Type="http://schemas.openxmlformats.org/officeDocument/2006/relationships/hyperlink" Target="http://www.ohsu.edu/xd/education/student-services/education-diversity/prospective-students/enrichment-programs.cfm" TargetMode="External" /><Relationship Id="rId144" Type="http://schemas.openxmlformats.org/officeDocument/2006/relationships/hyperlink" Target="http://www.hms.harvard.edu/dms/diversity" TargetMode="External" /><Relationship Id="rId145" Type="http://schemas.openxmlformats.org/officeDocument/2006/relationships/hyperlink" Target="http://www.sph.bu.edu/biostatistics" TargetMode="External" /><Relationship Id="rId146" Type="http://schemas.openxmlformats.org/officeDocument/2006/relationships/hyperlink" Target="https://www.training.nih.gov/" TargetMode="External" /><Relationship Id="rId147" Type="http://schemas.openxmlformats.org/officeDocument/2006/relationships/hyperlink" Target="https://www.training.nih.gov/programs/sip" TargetMode="External" /><Relationship Id="rId148" Type="http://schemas.openxmlformats.org/officeDocument/2006/relationships/hyperlink" Target="http://www2.oakland.edu/physics/smart/index.cfm" TargetMode="External" /><Relationship Id="rId149" Type="http://schemas.openxmlformats.org/officeDocument/2006/relationships/hyperlink" Target="http://www.math.cornell.edu/~smi/" TargetMode="External" /><Relationship Id="rId150" Type="http://schemas.openxmlformats.org/officeDocument/2006/relationships/hyperlink" Target="http://www.bcm.edu/smart/" TargetMode="External" /><Relationship Id="rId151" Type="http://schemas.openxmlformats.org/officeDocument/2006/relationships/hyperlink" Target="http://www.colorado.edu/GraduateSchool/DiversityInitiative/undergrads/smart/index.html" TargetMode="External" /><Relationship Id="rId152" Type="http://schemas.openxmlformats.org/officeDocument/2006/relationships/hyperlink" Target="http://www.siteman.wustl.edu/contentpage.aspx?id=254" TargetMode="External" /><Relationship Id="rId153" Type="http://schemas.openxmlformats.org/officeDocument/2006/relationships/hyperlink" Target="http://undergradresearch.missouri.edu/programs-jobs/programs" TargetMode="External" /><Relationship Id="rId154" Type="http://schemas.openxmlformats.org/officeDocument/2006/relationships/hyperlink" Target="http://biology.uoregon.edu/SPUR/" TargetMode="External" /><Relationship Id="rId155" Type="http://schemas.openxmlformats.org/officeDocument/2006/relationships/hyperlink" Target="http://www.mcw.edu/graduateschool/programsSPUR.htm" TargetMode="External" /><Relationship Id="rId156" Type="http://schemas.openxmlformats.org/officeDocument/2006/relationships/hyperlink" Target="http://www.hsph.harvard.edu/academics/biological-sciences/undergraduate-summer-internship-program/" TargetMode="External" /><Relationship Id="rId157" Type="http://schemas.openxmlformats.org/officeDocument/2006/relationships/hyperlink" Target="http://www.hsph.harvard.edu/biostats/diversity/summer/spb-intro.html" TargetMode="External" /><Relationship Id="rId158" Type="http://schemas.openxmlformats.org/officeDocument/2006/relationships/hyperlink" Target="http://psy.psych.colostate.edu/reu/index.asp" TargetMode="External" /><Relationship Id="rId159" Type="http://schemas.openxmlformats.org/officeDocument/2006/relationships/hyperlink" Target="http://ber-reu.northwestern.edu/index.html" TargetMode="External" /><Relationship Id="rId160" Type="http://schemas.openxmlformats.org/officeDocument/2006/relationships/hyperlink" Target="http://www.mrsec.northwestern.edu/content/educational_programs/reu.htm" TargetMode="External" /><Relationship Id="rId161" Type="http://schemas.openxmlformats.org/officeDocument/2006/relationships/hyperlink" Target="http://www.uiowa.edu/microbiology/summer.shtml" TargetMode="External" /><Relationship Id="rId162" Type="http://schemas.openxmlformats.org/officeDocument/2006/relationships/hyperlink" Target="http://math.bard.edu/reu/" TargetMode="External" /><Relationship Id="rId163" Type="http://schemas.openxmlformats.org/officeDocument/2006/relationships/hyperlink" Target="http://www.grad.arizona.edu/sri" TargetMode="External" /><Relationship Id="rId164" Type="http://schemas.openxmlformats.org/officeDocument/2006/relationships/hyperlink" Target="http://glial.psych.wisc.edu/index.php/prepapplication/prepappprocedure" TargetMode="External" /><Relationship Id="rId165" Type="http://schemas.openxmlformats.org/officeDocument/2006/relationships/hyperlink" Target="http://diversity.berkeley.edu/graduate/gdp/srop" TargetMode="External" /><Relationship Id="rId166" Type="http://schemas.openxmlformats.org/officeDocument/2006/relationships/hyperlink" Target="http://med.uth.tmc.edu/administration/edu_programs/medical-education/srp/index.html" TargetMode="External" /><Relationship Id="rId167" Type="http://schemas.openxmlformats.org/officeDocument/2006/relationships/hyperlink" Target="http://calpoly.edu/~math/summer_research.html" TargetMode="External" /><Relationship Id="rId168" Type="http://schemas.openxmlformats.org/officeDocument/2006/relationships/hyperlink" Target="http://www.eg.bucknell.edu/physics/reu.html" TargetMode="External" /><Relationship Id="rId169" Type="http://schemas.openxmlformats.org/officeDocument/2006/relationships/hyperlink" Target="http://www.cns.nyu.edu/undergrad/surp/" TargetMode="External" /><Relationship Id="rId170" Type="http://schemas.openxmlformats.org/officeDocument/2006/relationships/hyperlink" Target="http://sv.epfl.ch/summer-research" TargetMode="External" /><Relationship Id="rId171" Type="http://schemas.openxmlformats.org/officeDocument/2006/relationships/hyperlink" Target="http://www.hope.edu/academic/physics/reu7/" TargetMode="External" /><Relationship Id="rId172" Type="http://schemas.openxmlformats.org/officeDocument/2006/relationships/hyperlink" Target="http://www.phys.ufl.edu/reu/" TargetMode="External" /><Relationship Id="rId173" Type="http://schemas.openxmlformats.org/officeDocument/2006/relationships/hyperlink" Target="http://www.massgeneral.org/mao/education/internship.aspx?id=5" TargetMode="External" /><Relationship Id="rId174" Type="http://schemas.openxmlformats.org/officeDocument/2006/relationships/hyperlink" Target="http://www.metrohealth.org/body.cfm?id=290&amp;oTopID=C" TargetMode="External" /><Relationship Id="rId175" Type="http://schemas.openxmlformats.org/officeDocument/2006/relationships/hyperlink" Target="http://www.whoi.edu/page.do?pid=8063" TargetMode="External" /><Relationship Id="rId176" Type="http://schemas.openxmlformats.org/officeDocument/2006/relationships/hyperlink" Target="http://www.med.upenn.edu/bgs/applicants_suip.shtml" TargetMode="External" /><Relationship Id="rId177" Type="http://schemas.openxmlformats.org/officeDocument/2006/relationships/hyperlink" Target="http://www.units.muohio.edu/sumsri/" TargetMode="External" /><Relationship Id="rId178" Type="http://schemas.openxmlformats.org/officeDocument/2006/relationships/hyperlink" Target="http://pharm.lsuhscshreveport.edu/super.htm" TargetMode="External" /><Relationship Id="rId179" Type="http://schemas.openxmlformats.org/officeDocument/2006/relationships/hyperlink" Target="http://sfl.aa.ufl.edu/index.php?link=srrs" TargetMode="External" /><Relationship Id="rId180" Type="http://schemas.openxmlformats.org/officeDocument/2006/relationships/hyperlink" Target="http://studentservices.engr.wisc.edu/diversity/sure/" TargetMode="External" /><Relationship Id="rId181" Type="http://schemas.openxmlformats.org/officeDocument/2006/relationships/hyperlink" Target="http://www.oucom.ohiou.edu/Admissions/surfprog.htm" TargetMode="External" /><Relationship Id="rId182" Type="http://schemas.openxmlformats.org/officeDocument/2006/relationships/hyperlink" Target="http://www.cincinnatichildrens.org/ed/research/undergrad/surf/default.htm" TargetMode="External" /><Relationship Id="rId183" Type="http://schemas.openxmlformats.org/officeDocument/2006/relationships/hyperlink" Target="http://www.nist.gov/surfgaithersburg/app.cfm" TargetMode="External" /><Relationship Id="rId184" Type="http://schemas.openxmlformats.org/officeDocument/2006/relationships/hyperlink" Target="http://www.uams.edu/pharmtox/surf/" TargetMode="External" /><Relationship Id="rId185" Type="http://schemas.openxmlformats.org/officeDocument/2006/relationships/hyperlink" Target="http://pharmacology.ucsd.edu/other/surf.php" TargetMode="External" /><Relationship Id="rId186" Type="http://schemas.openxmlformats.org/officeDocument/2006/relationships/hyperlink" Target="http://www.mayo.edu/mgs/surf.html" TargetMode="External" /><Relationship Id="rId187" Type="http://schemas.openxmlformats.org/officeDocument/2006/relationships/hyperlink" Target="http://www.utsouthwestern.edu/utsw/home/education/surf/index.html" TargetMode="External" /><Relationship Id="rId188" Type="http://schemas.openxmlformats.org/officeDocument/2006/relationships/hyperlink" Target="http://www.eece.maine.edu/research/URP/index.htm" TargetMode="External" /><Relationship Id="rId189" Type="http://schemas.openxmlformats.org/officeDocument/2006/relationships/hyperlink" Target="http://www.jefferson.edu/jcgs/summer_internship_2011.cfm" TargetMode="External" /><Relationship Id="rId190" Type="http://schemas.openxmlformats.org/officeDocument/2006/relationships/hyperlink" Target="http://www.gradbiomed.pitt.edu/summer_surp.aspx" TargetMode="External" /><Relationship Id="rId191" Type="http://schemas.openxmlformats.org/officeDocument/2006/relationships/hyperlink" Target="http://www.fhcrc.org/science/education/undergraduates/" TargetMode="External" /><Relationship Id="rId192" Type="http://schemas.openxmlformats.org/officeDocument/2006/relationships/hyperlink" Target="http://sciencepark.mdanderson.org/outreach/students/undergrad/" TargetMode="External" /><Relationship Id="rId193" Type="http://schemas.openxmlformats.org/officeDocument/2006/relationships/hyperlink" Target="http://rwjms.umdnj.edu/neuroscience/grad_pgm/summer_prog/" TargetMode="External" /><Relationship Id="rId194" Type="http://schemas.openxmlformats.org/officeDocument/2006/relationships/hyperlink" Target="http://einstein.yu.edu/phd" TargetMode="External" /><Relationship Id="rId195" Type="http://schemas.openxmlformats.org/officeDocument/2006/relationships/hyperlink" Target="http://www.bmb.colostate.edu/reu.cfm" TargetMode="External" /><Relationship Id="rId196" Type="http://schemas.openxmlformats.org/officeDocument/2006/relationships/hyperlink" Target="http://www.molbio.princeton.edu/index.php?option=content&amp;task=view&amp;id=321" TargetMode="External" /><Relationship Id="rId197" Type="http://schemas.openxmlformats.org/officeDocument/2006/relationships/hyperlink" Target="http://gsbs.utmb.edu/surp/" TargetMode="External" /><Relationship Id="rId198" Type="http://schemas.openxmlformats.org/officeDocument/2006/relationships/hyperlink" Target="http://people.clarkson.edu/~ttamon/reu.html" TargetMode="External" /><Relationship Id="rId199" Type="http://schemas.openxmlformats.org/officeDocument/2006/relationships/hyperlink" Target="http://www.upstate.edu/grad/programs/summer.php" TargetMode="External" /><Relationship Id="rId200" Type="http://schemas.openxmlformats.org/officeDocument/2006/relationships/hyperlink" Target="http://checmistry.ucsc.edu/Projects/ThaiREU/index.html" TargetMode="External" /><Relationship Id="rId201" Type="http://schemas.openxmlformats.org/officeDocument/2006/relationships/hyperlink" Target="http://www.biophysics.org/ProfessionalDevelopment/Education/SummerCourse/tabid/898/Default.aspx" TargetMode="External" /><Relationship Id="rId202" Type="http://schemas.openxmlformats.org/officeDocument/2006/relationships/hyperlink" Target="http://www.iu.edu/" TargetMode="External" /><Relationship Id="rId203" Type="http://schemas.openxmlformats.org/officeDocument/2006/relationships/hyperlink" Target="http://www.soph.uab.edu/mhirt/" TargetMode="External" /><Relationship Id="rId204" Type="http://schemas.openxmlformats.org/officeDocument/2006/relationships/hyperlink" Target="http://www.physics.ucdavis.edu/REU" TargetMode="External" /><Relationship Id="rId205" Type="http://schemas.openxmlformats.org/officeDocument/2006/relationships/hyperlink" Target="http://reu.physics.ucla.edu/2011/home.htm" TargetMode="External" /><Relationship Id="rId206" Type="http://schemas.openxmlformats.org/officeDocument/2006/relationships/hyperlink" Target="http://www.math.ucsb.edu/REU/" TargetMode="External" /><Relationship Id="rId207" Type="http://schemas.openxmlformats.org/officeDocument/2006/relationships/hyperlink" Target="http://www.mdsg.umd.edu/REU" TargetMode="External" /><Relationship Id="rId208" Type="http://schemas.openxmlformats.org/officeDocument/2006/relationships/hyperlink" Target="http://www8.nau.edu/~psych/StevensREU/prog.html" TargetMode="External" /><Relationship Id="rId209" Type="http://schemas.openxmlformats.org/officeDocument/2006/relationships/hyperlink" Target="http://www.urop.uci.edu/about.html" TargetMode="External" /><Relationship Id="rId210" Type="http://schemas.openxmlformats.org/officeDocument/2006/relationships/hyperlink" Target="http://www.pasteurfoundation.org/internships.shtml" TargetMode="External" /><Relationship Id="rId211" Type="http://schemas.openxmlformats.org/officeDocument/2006/relationships/hyperlink" Target="http://electron4.phys.utk.edu/summerfellows/" TargetMode="External" /><Relationship Id="rId212" Type="http://schemas.openxmlformats.org/officeDocument/2006/relationships/hyperlink" Target="http://www.math.gatech.edu/resources/student-activities/reu/undergraduate-summer-research-program" TargetMode="External" /><Relationship Id="rId213" Type="http://schemas.openxmlformats.org/officeDocument/2006/relationships/hyperlink" Target="http://www.stanford.edu/dept/physics/academics/summer/SummerResearch.htm" TargetMode="External" /><Relationship Id="rId214" Type="http://schemas.openxmlformats.org/officeDocument/2006/relationships/hyperlink" Target="http://pharmacology.ucdenver.edu/summerprog" TargetMode="External" /><Relationship Id="rId215" Type="http://schemas.openxmlformats.org/officeDocument/2006/relationships/hyperlink" Target="http://www.colorado.edu/physics/Web/reu/index.html" TargetMode="External" /><Relationship Id="rId216" Type="http://schemas.openxmlformats.org/officeDocument/2006/relationships/hyperlink" Target="http://www.bsos.umd.edu/diversity/summer-research-initiative.aspx" TargetMode="External" /><Relationship Id="rId217" Type="http://schemas.openxmlformats.org/officeDocument/2006/relationships/hyperlink" Target="http://www.med.upenn.edu/moecular/undegrad.shtml" TargetMode="External" /><Relationship Id="rId218" Type="http://schemas.openxmlformats.org/officeDocument/2006/relationships/hyperlink" Target="http://med.virginia.edu/srip/" TargetMode="External" /><Relationship Id="rId219" Type="http://schemas.openxmlformats.org/officeDocument/2006/relationships/hyperlink" Target="http://unl.edu/summerprogram" TargetMode="External" /><Relationship Id="rId220" Type="http://schemas.openxmlformats.org/officeDocument/2006/relationships/hyperlink" Target="http://vusrp.vanderbilt.edu/" TargetMode="External" /><Relationship Id="rId221" Type="http://schemas.openxmlformats.org/officeDocument/2006/relationships/hyperlink" Target="http://www.drugabuse.gov/pdf/sposummer.pdf" TargetMode="External" /><Relationship Id="rId222" Type="http://schemas.openxmlformats.org/officeDocument/2006/relationships/hyperlink" Target="http://sip.niddk.nih.gov/" TargetMode="External" /><Relationship Id="rId223" Type="http://schemas.openxmlformats.org/officeDocument/2006/relationships/hyperlink" Target="http://www.uwplatt.edu/dugg/" TargetMode="External" /><Relationship Id="rId224" Type="http://schemas.openxmlformats.org/officeDocument/2006/relationships/hyperlink" Target="http://bti.cornell.edu/index.php?page=Education&amp;section=Internships" TargetMode="External" /><Relationship Id="rId225" Type="http://schemas.openxmlformats.org/officeDocument/2006/relationships/hyperlink" Target="http://www.nsfcentc.org/" TargetMode="External" /><Relationship Id="rId226" Type="http://schemas.openxmlformats.org/officeDocument/2006/relationships/hyperlink" Target="http://www.stccmop.org/education/undergraduate" TargetMode="External" /><Relationship Id="rId227" Type="http://schemas.openxmlformats.org/officeDocument/2006/relationships/hyperlink" Target="http://www.cancer.iu.edu/srp" TargetMode="External" /><Relationship Id="rId228" Type="http://schemas.openxmlformats.org/officeDocument/2006/relationships/hyperlink" Target="http://www.scripps.edu/research/ims/application.html" TargetMode="External" /><Relationship Id="rId229" Type="http://schemas.openxmlformats.org/officeDocument/2006/relationships/hyperlink" Target="http://eco-informatics.engr.oregonstate.edu/" TargetMode="External" /><Relationship Id="rId230" Type="http://schemas.openxmlformats.org/officeDocument/2006/relationships/hyperlink" Target="http://dornsife.usc.edu/latino-mental-health" TargetMode="External" /><Relationship Id="rId231" Type="http://schemas.openxmlformats.org/officeDocument/2006/relationships/hyperlink" Target="http://www.ircs.upenn.edu/summer2012/" TargetMode="External" /><Relationship Id="rId232" Type="http://schemas.openxmlformats.org/officeDocument/2006/relationships/hyperlink" Target="http://www.umass.edu/massnanotech/SURE.htm" TargetMode="External" /><Relationship Id="rId233" Type="http://schemas.openxmlformats.org/officeDocument/2006/relationships/hyperlink" Target="http://www.mrsec.utah.edu/reu" TargetMode="External" /><Relationship Id="rId234" Type="http://schemas.openxmlformats.org/officeDocument/2006/relationships/hyperlink" Target="http://www.biophysics.org/ProfessionalDevelopment/Education/SummerCourse/tabid/898/Default.aspx" TargetMode="External" /><Relationship Id="rId235" Type="http://schemas.openxmlformats.org/officeDocument/2006/relationships/hyperlink" Target="http://www.windenergy.iastate.edu/reu.asp" TargetMode="External" /><Relationship Id="rId236" Type="http://schemas.openxmlformats.org/officeDocument/2006/relationships/hyperlink" Target="http://www.graddiv.ucsb.edu/diversityoutreach" TargetMode="External" /><Relationship Id="rId237" Type="http://schemas.openxmlformats.org/officeDocument/2006/relationships/hyperlink" Target="http://www.whitaker.org/" TargetMode="External" /><Relationship Id="rId238" Type="http://schemas.openxmlformats.org/officeDocument/2006/relationships/hyperlink" Target="http://www.hms.harvard.edu/dcp" TargetMode="External" /><Relationship Id="rId239" Type="http://schemas.openxmlformats.org/officeDocument/2006/relationships/hyperlink" Target="http://exploring-stat-research.org/" TargetMode="External" /><Relationship Id="rId240" Type="http://schemas.openxmlformats.org/officeDocument/2006/relationships/hyperlink" Target="http://www.phys.k-state.edu/reu/" TargetMode="External" /><Relationship Id="rId241" Type="http://schemas.openxmlformats.org/officeDocument/2006/relationships/hyperlink" Target="http://www.bact.wisc.edu/programs_ires.php" TargetMode="External" /><Relationship Id="rId242" Type="http://schemas.openxmlformats.org/officeDocument/2006/relationships/hyperlink" Target="http://www.grad.illinois.edu/SROP" TargetMode="External" /><Relationship Id="rId243" Type="http://schemas.openxmlformats.org/officeDocument/2006/relationships/hyperlink" Target="http://biomath.vbi.vt.edu/" TargetMode="External" /><Relationship Id="rId244" Type="http://schemas.openxmlformats.org/officeDocument/2006/relationships/hyperlink" Target="http://microbiologyreu-ret.vbi.vt.edu/" TargetMode="External" /><Relationship Id="rId245" Type="http://schemas.openxmlformats.org/officeDocument/2006/relationships/hyperlink" Target="http://tissue-eng.vbi.vt.edu/" TargetMode="External" /><Relationship Id="rId246" Type="http://schemas.openxmlformats.org/officeDocument/2006/relationships/hyperlink" Target="http://www.mbi.osu.edu/eduprograms/undergrad2013.html" TargetMode="External" /><Relationship Id="rId247" Type="http://schemas.openxmlformats.org/officeDocument/2006/relationships/hyperlink" Target="http://www.umass.edu/massnanotech/SURE.htm" TargetMode="External" /><Relationship Id="rId248" Type="http://schemas.openxmlformats.org/officeDocument/2006/relationships/hyperlink" Target="http://www.midas.pitt.edu/srp" TargetMode="External" /><Relationship Id="rId249" Type="http://schemas.openxmlformats.org/officeDocument/2006/relationships/hyperlink" Target="http://www.darkenergybiosphere.org/education/undergrads.html" TargetMode="External" /><Relationship Id="rId250" Type="http://schemas.openxmlformats.org/officeDocument/2006/relationships/hyperlink" Target="http://www.tecbioreu.pitt.edu/" TargetMode="External" /><Relationship Id="rId251" Type="http://schemas.openxmlformats.org/officeDocument/2006/relationships/hyperlink" Target="http://orise.orau.gov/cdc/" TargetMode="External" /><Relationship Id="rId252" Type="http://schemas.openxmlformats.org/officeDocument/2006/relationships/hyperlink" Target="http://www.si.edu/ofg/intern.htm" TargetMode="External" /><Relationship Id="rId253" Type="http://schemas.openxmlformats.org/officeDocument/2006/relationships/hyperlink" Target="http://www.surf.nist.gov/surf2.htm" TargetMode="External" /><Relationship Id="rId254" Type="http://schemas.openxmlformats.org/officeDocument/2006/relationships/hyperlink" Target="http://www.aamc.org/members/great/summerlinks.htm" TargetMode="External" /><Relationship Id="rId255" Type="http://schemas.openxmlformats.org/officeDocument/2006/relationships/hyperlink" Target="http://www.orau.gov/orise/edu/uggrad/ug.htm" TargetMode="External" /><Relationship Id="rId256" Type="http://schemas.openxmlformats.org/officeDocument/2006/relationships/hyperlink" Target="http://www.pedaids.org/awards.html" TargetMode="External" /><Relationship Id="rId257" Type="http://schemas.openxmlformats.org/officeDocument/2006/relationships/hyperlink" Target="http://www.aspet.org/public/surf/surf.htm" TargetMode="External" /><Relationship Id="rId258" Type="http://schemas.openxmlformats.org/officeDocument/2006/relationships/hyperlink" Target="http://www.cur.org/UGSFinfo.html" TargetMode="External" /><Relationship Id="rId259" Type="http://schemas.openxmlformats.org/officeDocument/2006/relationships/hyperlink" Target="http://www.lbl.gov/Education/CSEE/cup/cup.html" TargetMode="External" /><Relationship Id="rId260" Type="http://schemas.openxmlformats.org/officeDocument/2006/relationships/hyperlink" Target="http://www.nsf.gov/home/crssprgm/reu/reulist.htm" TargetMode="External" /><Relationship Id="rId261" Type="http://schemas.openxmlformats.org/officeDocument/2006/relationships/hyperlink" Target="http://www.sigmaxi.org/programs/giar/index.shtml" TargetMode="External" /><Relationship Id="rId262" Type="http://schemas.openxmlformats.org/officeDocument/2006/relationships/hyperlink" Target="http://education.nasa.gov/usrp/" TargetMode="External" /><Relationship Id="rId263" Type="http://schemas.openxmlformats.org/officeDocument/2006/relationships/hyperlink" Target="http://www.research.att.com/academic/" TargetMode="External" /><Relationship Id="rId264" Type="http://schemas.openxmlformats.org/officeDocument/2006/relationships/hyperlink" Target="http://www.intel.com/research/awards/" TargetMode="External" /><Relationship Id="rId265" Type="http://schemas.openxmlformats.org/officeDocument/2006/relationships/hyperlink" Target="http://www.cur.org/UGSFinfo.html" TargetMode="External" /><Relationship Id="rId266" Type="http://schemas.openxmlformats.org/officeDocument/2006/relationships/hyperlink" Target="http://www.cancer.org/docroot/COM/content/div_OH/COM_11_1x_Sibler.asp?s" TargetMode="External" /><Relationship Id="rId267" Type="http://schemas.openxmlformats.org/officeDocument/2006/relationships/hyperlink" Target="http://www.nfwf.org/programs/budscholarship.htm" TargetMode="External" /><Relationship Id="rId268" Type="http://schemas.openxmlformats.org/officeDocument/2006/relationships/hyperlink" Target="http://www.aiaa.org/Education/index.hfm?edu=23" TargetMode="External" /><Relationship Id="rId269" Type="http://schemas.openxmlformats.org/officeDocument/2006/relationships/hyperlink" Target="http://www.asprs.org/membership/scholar.html#space" TargetMode="External" /><Relationship Id="rId270" Type="http://schemas.openxmlformats.org/officeDocument/2006/relationships/hyperlink" Target="http://www.orau.gov/orise/edu/nlm/nlmrespg.htm" TargetMode="External" /><Relationship Id="rId271" Type="http://schemas.openxmlformats.org/officeDocument/2006/relationships/hyperlink" Target="http://www.ascp.org/member/associate/scholarship.asp" TargetMode="External" /><Relationship Id="rId272" Type="http://schemas.openxmlformats.org/officeDocument/2006/relationships/hyperlink" Target="http://www.mrs.org/umri/" TargetMode="External" /><Relationship Id="rId273" Type="http://schemas.openxmlformats.org/officeDocument/2006/relationships/hyperlink" Target="http://srcea.src.org/programs/ura/default.asp" TargetMode="External" /><Relationship Id="rId274" Type="http://schemas.openxmlformats.org/officeDocument/2006/relationships/hyperlink" Target="http://www.uncf.org/merck/programs/undergrd.htm" TargetMode="External" /><Relationship Id="rId275" Type="http://schemas.openxmlformats.org/officeDocument/2006/relationships/hyperlink" Target="http://cea-crest.calstatela.edu/" TargetMode="External" /><Relationship Id="rId276" Type="http://schemas.openxmlformats.org/officeDocument/2006/relationships/hyperlink" Target="http://www.nsf.gov/dir/index.jsp?org=CISE" TargetMode="External" /><Relationship Id="rId277" Type="http://schemas.openxmlformats.org/officeDocument/2006/relationships/hyperlink" Target="http://www.med.nyu.edu/Sackler/summer.html" TargetMode="External" /><Relationship Id="rId278" Type="http://schemas.openxmlformats.org/officeDocument/2006/relationships/hyperlink" Target="http://www.aamc.org/members/great/summerlinks.htm" TargetMode="External" /><Relationship Id="rId279" Type="http://schemas.openxmlformats.org/officeDocument/2006/relationships/hyperlink" Target="http://www.the-aps.org/education/undergrad/stuaward.htmlSponsor" TargetMode="External" /><Relationship Id="rId280" Type="http://schemas.openxmlformats.org/officeDocument/2006/relationships/hyperlink" Target="http://www.aspet.org/public/surf/surf.htm" TargetMode="External" /><Relationship Id="rId281" Type="http://schemas.openxmlformats.org/officeDocument/2006/relationships/hyperlink" Target="http://www.endo-society.org/about/student.cfm" TargetMode="External" /><Relationship Id="rId282" Type="http://schemas.openxmlformats.org/officeDocument/2006/relationships/hyperlink" Target="http://www.cancer.org/docroot/COM/content/div_OH/COM_11_1x_Sibler.asp?s" TargetMode="External" /><Relationship Id="rId283" Type="http://schemas.openxmlformats.org/officeDocument/2006/relationships/hyperlink" Target="http://www.training.nih.gov/student/internship/internship.asp" TargetMode="External" /><Relationship Id="rId284" Type="http://schemas.openxmlformats.org/officeDocument/2006/relationships/hyperlink" Target="http://spsnational.org/networking/opportunities.htm" TargetMode="External" /><Relationship Id="rId285" Type="http://schemas.openxmlformats.org/officeDocument/2006/relationships/hyperlink" Target="http://www.tri-beta.org/Researchform.html" TargetMode="External" /><Relationship Id="rId286" Type="http://schemas.openxmlformats.org/officeDocument/2006/relationships/hyperlink" Target="http://www.asm.org/Education/index.asp?bid=4319" TargetMode="External" /><Relationship Id="rId287" Type="http://schemas.openxmlformats.org/officeDocument/2006/relationships/hyperlink" Target="http://sicb.org/grants/hyman/Sponsor" TargetMode="External" /><Relationship Id="rId288" Type="http://schemas.openxmlformats.org/officeDocument/2006/relationships/hyperlink" Target="http://www.2003.botanyconference.org/Min%20Undergrad%20Particip.htm" TargetMode="External" /><Relationship Id="rId289" Type="http://schemas.openxmlformats.org/officeDocument/2006/relationships/hyperlink" Target="http://www.aspb.org/education/summerundergrad.cfm" TargetMode="External" /><Relationship Id="rId290" Type="http://schemas.openxmlformats.org/officeDocument/2006/relationships/hyperlink" Target="http://www.asm.org/Education/index.asp?bid=4322" TargetMode="External" /><Relationship Id="rId291" Type="http://schemas.openxmlformats.org/officeDocument/2006/relationships/hyperlink" Target="http://biology.boisestate.edu/raptor/grants%20and%20awards.htm" TargetMode="External" /><Relationship Id="rId292" Type="http://schemas.openxmlformats.org/officeDocument/2006/relationships/hyperlink" Target="http://www.ons.org/awards/foundawards/" TargetMode="External" /><Relationship Id="rId293" Type="http://schemas.openxmlformats.org/officeDocument/2006/relationships/hyperlink" Target="http://www.anna.com/foundation/applications/default.asp" TargetMode="External" /><Relationship Id="rId294" Type="http://schemas.openxmlformats.org/officeDocument/2006/relationships/hyperlink" Target="http://www.ena.org/foundation/grants/" TargetMode="External" /><Relationship Id="rId295" Type="http://schemas.openxmlformats.org/officeDocument/2006/relationships/hyperlink" Target="http://www.ascp.org/member/ams/scholarship.asp" TargetMode="External" /><Relationship Id="rId296" Type="http://schemas.openxmlformats.org/officeDocument/2006/relationships/hyperlink" Target="http://membership.acs.org/F/FLUO/INDEX.HTM" TargetMode="External" /><Relationship Id="rId297" Type="http://schemas.openxmlformats.org/officeDocument/2006/relationships/hyperlink" Target="http://www.nsf.gov/dir/index.jsp?org=CISE" TargetMode="External" /><Relationship Id="rId298" Type="http://schemas.openxmlformats.org/officeDocument/2006/relationships/hyperlink" Target="http://www.aiaa.org/Education/index.hfm?edu=23" TargetMode="External" /><Relationship Id="rId299" Type="http://schemas.openxmlformats.org/officeDocument/2006/relationships/hyperlink" Target="http://srcea.src.org/programs/ura/default.asp" TargetMode="External" /><Relationship Id="rId300" Type="http://schemas.openxmlformats.org/officeDocument/2006/relationships/hyperlink" Target="http://www.aspb.org/education/summerundergrad.cfm" TargetMode="External" /><Relationship Id="rId301" Type="http://schemas.openxmlformats.org/officeDocument/2006/relationships/hyperlink" Target="http://www.nwf.org/campusecology/grantguidelines.cfm" TargetMode="External" /><Relationship Id="rId302" Type="http://schemas.openxmlformats.org/officeDocument/2006/relationships/hyperlink" Target="http://www.annies.com/programs/ess.html" TargetMode="External" /><Relationship Id="rId303" Type="http://schemas.openxmlformats.org/officeDocument/2006/relationships/hyperlink" Target="http://www.nfwf.org/programs/budscholarship.htm" TargetMode="External" /><Relationship Id="rId304" Type="http://schemas.openxmlformats.org/officeDocument/2006/relationships/hyperlink" Target="http://www.epa.gov/enviroed/NNEMS/index.html" TargetMode="External" /><Relationship Id="rId305" Type="http://schemas.openxmlformats.org/officeDocument/2006/relationships/hyperlink" Target="http://cea-crest.calstatela.edu/" TargetMode="External" /><Relationship Id="rId306" Type="http://schemas.openxmlformats.org/officeDocument/2006/relationships/hyperlink" Target="http://www.nsca-lift.org/Foundation/" TargetMode="External" /><Relationship Id="rId307" Type="http://schemas.openxmlformats.org/officeDocument/2006/relationships/hyperlink" Target="http://www.nsca-lift.org/Foundation/" TargetMode="External" /><Relationship Id="rId308" Type="http://schemas.openxmlformats.org/officeDocument/2006/relationships/hyperlink" Target="http://www.geosociety.org/grants/ugrad.htm" TargetMode="External" /><Relationship Id="rId309" Type="http://schemas.openxmlformats.org/officeDocument/2006/relationships/hyperlink" Target="http://www.asprs.org/membership/scholar.html#space" TargetMode="External" /><Relationship Id="rId310" Type="http://schemas.openxmlformats.org/officeDocument/2006/relationships/hyperlink" Target="http://www.asprs.org/membership/scholar.html#osborn" TargetMode="External" /><Relationship Id="rId311" Type="http://schemas.openxmlformats.org/officeDocument/2006/relationships/hyperlink" Target="http://www.mrs.org/umri/" TargetMode="External" /><Relationship Id="rId312" Type="http://schemas.openxmlformats.org/officeDocument/2006/relationships/hyperlink" Target="http://www.aiaa.org/Education/index.hfm?edu=23" TargetMode="External" /><Relationship Id="rId313" Type="http://schemas.openxmlformats.org/officeDocument/2006/relationships/hyperlink" Target="http://spsnational.org/networking/opportunities.htm" TargetMode="External" /><Relationship Id="rId314" Type="http://schemas.openxmlformats.org/officeDocument/2006/relationships/hyperlink" Target="http://srcea.src.org/programs/ura/default.asp" TargetMode="External" /><Relationship Id="rId315" Type="http://schemas.openxmlformats.org/officeDocument/2006/relationships/hyperlink" Target="http://www.psychologicalscience.org/members/awards/student_grant.html" TargetMode="External" /><Relationship Id="rId316" Type="http://schemas.openxmlformats.org/officeDocument/2006/relationships/hyperlink" Target="http://www.apa.org/science/ssi.html" TargetMode="External" /><Relationship Id="rId317" Type="http://schemas.openxmlformats.org/officeDocument/2006/relationships/hyperlink" Target="http://old.psichi.org/content/awards/undergraduate.asp" TargetMode="External" /><Relationship Id="rId318" Type="http://schemas.openxmlformats.org/officeDocument/2006/relationships/hyperlink" Target="http://old.psichi.org/content/awards/undergraduate.asp" TargetMode="External" /><Relationship Id="rId319" Type="http://schemas.openxmlformats.org/officeDocument/2006/relationships/hyperlink" Target="https://students.ucsd.edu/academics/research/amgen/" TargetMode="External" /><Relationship Id="rId320" Type="http://schemas.openxmlformats.org/officeDocument/2006/relationships/hyperlink" Target="http://medicine.osu.edu/mstp/success-program/Pages/index.aspx" TargetMode="External" /><Relationship Id="rId321" Type="http://schemas.openxmlformats.org/officeDocument/2006/relationships/hyperlink" Target="http://ssrp.stanford.edu/" TargetMode="External" /><Relationship Id="rId322" Type="http://schemas.openxmlformats.org/officeDocument/2006/relationships/hyperlink" Target="http://www.starteacherresearcher.org/" TargetMode="External" /><Relationship Id="rId323" Type="http://schemas.openxmlformats.org/officeDocument/2006/relationships/hyperlink" Target="http://www.orau.org/ornl/" TargetMode="External" /><Relationship Id="rId324" Type="http://schemas.openxmlformats.org/officeDocument/2006/relationships/hyperlink" Target="https://www.google.com/url?q=http://www.orau.gov/dhseducation/internships/index.html&amp;usd=2&amp;usg=ALhdy2-tvrUzSWklSvd8rwvsDCH6JRhgnQ" TargetMode="External" /><Relationship Id="rId325" Type="http://schemas.openxmlformats.org/officeDocument/2006/relationships/hyperlink" Target="https://www.google.com/url?q=http://www.jhsph.edu/offices-and-services/office-of-student-life/diversity-summer-internship-program-for-undergraduates/&amp;usd=2&amp;usg=ALhdy29wSBTT-FfLu99iiQplrc3lYmgpzQ" TargetMode="External" /><Relationship Id="rId326" Type="http://schemas.openxmlformats.org/officeDocument/2006/relationships/hyperlink" Target="https://www.google.com/url?q=http://www.mrsec.northwestern.edu/content/educational_programs/reu.htm&amp;usd=2&amp;usg=ALhdy2-ANhIClZqcN_JD8dNl3sUjFhzdsg" TargetMode="External" /><Relationship Id="rId327" Type="http://schemas.openxmlformats.org/officeDocument/2006/relationships/hyperlink" Target="http://orise.orau.gov/cdc" TargetMode="External" /><Relationship Id="rId328" Type="http://schemas.openxmlformats.org/officeDocument/2006/relationships/hyperlink" Target="http://research.georgiasouthern.edu/rhri/faculty-support-mentoring/desre/" TargetMode="External" /><Relationship Id="rId329" Type="http://schemas.openxmlformats.org/officeDocument/2006/relationships/hyperlink" Target="https://biology.mit.edu/outreach_initiatives/UG_summer_internship" TargetMode="External" /><Relationship Id="rId330" Type="http://schemas.openxmlformats.org/officeDocument/2006/relationships/hyperlink" Target="http://science.energy.gov/wdts" TargetMode="External" /><Relationship Id="rId331" Type="http://schemas.openxmlformats.org/officeDocument/2006/relationships/hyperlink" Target="http://science-ed.pnnl.gov/nsip/" TargetMode="External" /><Relationship Id="rId332" Type="http://schemas.openxmlformats.org/officeDocument/2006/relationships/hyperlink" Target="http://www.pnnl.gov/" TargetMode="External" /><Relationship Id="rId333" Type="http://schemas.openxmlformats.org/officeDocument/2006/relationships/hyperlink" Target="http://www.sfp.caltech.edu/programs/murf" TargetMode="External" /><Relationship Id="rId334" Type="http://schemas.openxmlformats.org/officeDocument/2006/relationships/hyperlink" Target="http://www.sfp.caltech.edu/programs/amgen_scholars" TargetMode="External" /><Relationship Id="rId335" Type="http://schemas.openxmlformats.org/officeDocument/2006/relationships/hyperlink" Target="http://www.coenv.washington.edu/conservationscholars/" TargetMode="External" /><Relationship Id="rId336" Type="http://schemas.openxmlformats.org/officeDocument/2006/relationships/hyperlink" Target="https://www.training.nih.gov/programs/sip" TargetMode="External" /><Relationship Id="rId337" Type="http://schemas.openxmlformats.org/officeDocument/2006/relationships/hyperlink" Target="http://orise.orau.gov/mlef/" TargetMode="External" /><Relationship Id="rId338" Type="http://schemas.openxmlformats.org/officeDocument/2006/relationships/hyperlink" Target="http://spur.uoregon.edu/" TargetMode="External" /><Relationship Id="rId339" Type="http://schemas.openxmlformats.org/officeDocument/2006/relationships/hyperlink" Target="http://www.sph.umd.edu/KNES/STAR/index.html" TargetMode="External" /><Relationship Id="rId340" Type="http://schemas.openxmlformats.org/officeDocument/2006/relationships/hyperlink" Target="http://www.unl.edu/summerprogram/" TargetMode="External" /><Relationship Id="rId341" Type="http://schemas.openxmlformats.org/officeDocument/2006/relationships/hyperlink" Target="http://medicine.umich.edu/dept/molecular-integrative-physiology/education/undergraduate-opportunities" TargetMode="External" /><Relationship Id="rId342" Type="http://schemas.openxmlformats.org/officeDocument/2006/relationships/hyperlink" Target="http://drexelmed.edu/biograd" TargetMode="External" /><Relationship Id="rId343" Type="http://schemas.openxmlformats.org/officeDocument/2006/relationships/hyperlink" Target="http://www.sph.umd.edu/KNES/STAR/index.html" TargetMode="External" /><Relationship Id="rId344" Type="http://schemas.openxmlformats.org/officeDocument/2006/relationships/table" Target="../tables/table1.xml" /><Relationship Id="rId3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sy.psych.colostate.edu/reu/index.asp" TargetMode="External" /><Relationship Id="rId2" Type="http://schemas.openxmlformats.org/officeDocument/2006/relationships/hyperlink" Target="http://www.cic.net/Home/Students/SROP/Home.aspx" TargetMode="External" /><Relationship Id="rId3" Type="http://schemas.openxmlformats.org/officeDocument/2006/relationships/hyperlink" Target="http://cnup.neurobio.pitt.edu/training/summer/index.aspx" TargetMode="External" /><Relationship Id="rId4" Type="http://schemas.openxmlformats.org/officeDocument/2006/relationships/hyperlink" Target="http://www.cns.nyu.edu/undergrad/surp/" TargetMode="External" /><Relationship Id="rId5" Type="http://schemas.openxmlformats.org/officeDocument/2006/relationships/hyperlink" Target="http://diversity.berkeley.edu/graduate/gdp/srop" TargetMode="External" /><Relationship Id="rId6" Type="http://schemas.openxmlformats.org/officeDocument/2006/relationships/hyperlink" Target="http://www.bu.edu/summer/summer-study-internship/academic-phase/psychology-social-policy.shtml" TargetMode="External" /><Relationship Id="rId7" Type="http://schemas.openxmlformats.org/officeDocument/2006/relationships/hyperlink" Target="http://www.educ.msu.edu/cepse/epet/overview-hybrid.asp" TargetMode="External" /><Relationship Id="rId8" Type="http://schemas.openxmlformats.org/officeDocument/2006/relationships/hyperlink" Target="http://www.clemson.edu/psych/ugrad/nsf-summer-reu/" TargetMode="External" /><Relationship Id="rId9" Type="http://schemas.openxmlformats.org/officeDocument/2006/relationships/hyperlink" Target="http://medicine.iu.edu/oto/education/summerresearch/" TargetMode="External" /><Relationship Id="rId10" Type="http://schemas.openxmlformats.org/officeDocument/2006/relationships/hyperlink" Target="http://www8.nau.edu/~psych/StevensREU/prog.html" TargetMode="External" /><Relationship Id="rId11" Type="http://schemas.openxmlformats.org/officeDocument/2006/relationships/hyperlink" Target="http://www.columbia.edu/cu/biology/ug/amgen/" TargetMode="External" /><Relationship Id="rId12" Type="http://schemas.openxmlformats.org/officeDocument/2006/relationships/hyperlink" Target="http://cbdr.cmu.edu/undergrad.html#2" TargetMode="External" /><Relationship Id="rId13" Type="http://schemas.openxmlformats.org/officeDocument/2006/relationships/hyperlink" Target="http://www.bsos.umd.edu/diversity/summer-research-initiative.aspx" TargetMode="External" /><Relationship Id="rId14" Type="http://schemas.openxmlformats.org/officeDocument/2006/relationships/hyperlink" Target="http://www.apa.org/science/resources/ssf/index.aspx" TargetMode="External" /><Relationship Id="rId15" Type="http://schemas.openxmlformats.org/officeDocument/2006/relationships/hyperlink" Target="mailto:mforonda@dbconsultinggroup.com" TargetMode="External" /><Relationship Id="rId16" Type="http://schemas.openxmlformats.org/officeDocument/2006/relationships/hyperlink" Target="http://www.yale.edu/monkeylab/Main/Internship.html" TargetMode="External" /><Relationship Id="rId17" Type="http://schemas.openxmlformats.org/officeDocument/2006/relationships/hyperlink" Target="http://www.med.upenn.edu/bgs/applicants_suip.shtml" TargetMode="External" /><Relationship Id="rId18" Type="http://schemas.openxmlformats.org/officeDocument/2006/relationships/hyperlink" Target="http://glial.psych.wisc.edu/index.php/prepapplication/prepappprocedure" TargetMode="Externa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gradprogram.bsd.uchicago.edu/prep.html" TargetMode="External" /><Relationship Id="rId2" Type="http://schemas.openxmlformats.org/officeDocument/2006/relationships/hyperlink" Target="http://www.calstatela.edu/moreprograms"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ct.wisc.edu/programs_ires.php" TargetMode="External" /><Relationship Id="rId2" Type="http://schemas.openxmlformats.org/officeDocument/2006/relationships/hyperlink" Target="http://www.ots.ac.cr/napire" TargetMode="External" /><Relationship Id="rId3" Type="http://schemas.openxmlformats.org/officeDocument/2006/relationships/hyperlink" Target="http://www.ots.ac.cr/reu"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unmc.edu/com/surp.htm"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edstudent.ucla.edu/offices/aeo/prep.cfm" TargetMode="External" /><Relationship Id="rId2" Type="http://schemas.openxmlformats.org/officeDocument/2006/relationships/hyperlink" Target="http://www.smdep.org/"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67"/>
  <sheetViews>
    <sheetView tabSelected="1" zoomScale="80" zoomScaleNormal="80" zoomScalePageLayoutView="0" workbookViewId="0" topLeftCell="A1">
      <pane xSplit="2" ySplit="1" topLeftCell="E462" activePane="bottomRight" state="frozen"/>
      <selection pane="topLeft" activeCell="A1" sqref="A1"/>
      <selection pane="topRight" activeCell="C1" sqref="C1"/>
      <selection pane="bottomLeft" activeCell="A2" sqref="A2"/>
      <selection pane="bottomRight" activeCell="H465" sqref="H465"/>
    </sheetView>
  </sheetViews>
  <sheetFormatPr defaultColWidth="9.140625" defaultRowHeight="12.75"/>
  <cols>
    <col min="1" max="1" width="53.421875" style="19" customWidth="1"/>
    <col min="2" max="2" width="43.57421875" style="19" customWidth="1"/>
    <col min="3" max="3" width="31.140625" style="19" customWidth="1"/>
    <col min="4" max="4" width="19.28125" style="19" bestFit="1" customWidth="1"/>
    <col min="5" max="5" width="29.7109375" style="19" customWidth="1"/>
    <col min="6" max="6" width="17.28125" style="44" customWidth="1"/>
    <col min="7" max="7" width="22.140625" style="19" customWidth="1"/>
    <col min="8" max="8" width="43.00390625" style="19" customWidth="1"/>
    <col min="9" max="16384" width="9.140625" style="19" customWidth="1"/>
  </cols>
  <sheetData>
    <row r="1" spans="1:8" ht="15">
      <c r="A1" s="1" t="s">
        <v>204</v>
      </c>
      <c r="B1" s="1" t="s">
        <v>1161</v>
      </c>
      <c r="C1" s="1" t="s">
        <v>143</v>
      </c>
      <c r="D1" s="1" t="s">
        <v>328</v>
      </c>
      <c r="E1" s="2" t="s">
        <v>885</v>
      </c>
      <c r="F1" s="16" t="s">
        <v>619</v>
      </c>
      <c r="G1" s="1" t="s">
        <v>180</v>
      </c>
      <c r="H1" s="1" t="s">
        <v>67</v>
      </c>
    </row>
    <row r="2" spans="1:8" ht="28.5">
      <c r="A2" s="19" t="s">
        <v>1166</v>
      </c>
      <c r="B2" s="19" t="s">
        <v>1167</v>
      </c>
      <c r="C2" s="19" t="s">
        <v>782</v>
      </c>
      <c r="D2" s="19" t="s">
        <v>265</v>
      </c>
      <c r="E2" s="27">
        <v>41306</v>
      </c>
      <c r="F2" s="44" t="s">
        <v>1484</v>
      </c>
      <c r="G2" s="19" t="s">
        <v>1485</v>
      </c>
      <c r="H2" s="45" t="s">
        <v>1486</v>
      </c>
    </row>
    <row r="3" spans="1:8" ht="42.75">
      <c r="A3" s="4" t="s">
        <v>499</v>
      </c>
      <c r="B3" s="4" t="s">
        <v>869</v>
      </c>
      <c r="C3" s="4" t="s">
        <v>782</v>
      </c>
      <c r="D3" s="4" t="s">
        <v>265</v>
      </c>
      <c r="E3" s="5">
        <v>41334</v>
      </c>
      <c r="F3" s="17">
        <v>3000</v>
      </c>
      <c r="G3" s="4" t="s">
        <v>1730</v>
      </c>
      <c r="H3" s="46" t="s">
        <v>1142</v>
      </c>
    </row>
    <row r="4" spans="1:8" ht="71.25">
      <c r="A4" s="19" t="s">
        <v>1122</v>
      </c>
      <c r="B4" s="19" t="s">
        <v>814</v>
      </c>
      <c r="C4" s="19" t="s">
        <v>1122</v>
      </c>
      <c r="D4" s="19" t="s">
        <v>1243</v>
      </c>
      <c r="E4" s="27">
        <v>41306</v>
      </c>
      <c r="F4" s="44" t="s">
        <v>1488</v>
      </c>
      <c r="G4" s="19" t="s">
        <v>209</v>
      </c>
      <c r="H4" s="45" t="s">
        <v>1242</v>
      </c>
    </row>
    <row r="5" spans="1:8" s="67" customFormat="1" ht="99.75">
      <c r="A5" s="19" t="s">
        <v>1598</v>
      </c>
      <c r="B5" s="64"/>
      <c r="C5" s="64" t="s">
        <v>1599</v>
      </c>
      <c r="D5" s="19" t="s">
        <v>1600</v>
      </c>
      <c r="E5" s="65">
        <v>41316</v>
      </c>
      <c r="F5" s="66">
        <v>5000</v>
      </c>
      <c r="G5" s="64" t="s">
        <v>209</v>
      </c>
      <c r="H5" s="64" t="s">
        <v>1601</v>
      </c>
    </row>
    <row r="6" spans="1:8" ht="28.5">
      <c r="A6" s="19" t="s">
        <v>786</v>
      </c>
      <c r="B6" s="19" t="s">
        <v>791</v>
      </c>
      <c r="C6" s="19" t="s">
        <v>787</v>
      </c>
      <c r="D6" s="19" t="s">
        <v>788</v>
      </c>
      <c r="E6" s="19" t="s">
        <v>789</v>
      </c>
      <c r="F6" s="44">
        <v>4000</v>
      </c>
      <c r="G6" s="19" t="s">
        <v>209</v>
      </c>
      <c r="H6" s="45" t="s">
        <v>785</v>
      </c>
    </row>
    <row r="7" spans="1:8" ht="42.75">
      <c r="A7" s="19" t="s">
        <v>1472</v>
      </c>
      <c r="B7" s="19" t="s">
        <v>1473</v>
      </c>
      <c r="C7" s="19" t="s">
        <v>1474</v>
      </c>
      <c r="D7" s="19" t="s">
        <v>1475</v>
      </c>
      <c r="E7" s="27">
        <v>41334</v>
      </c>
      <c r="F7" s="44" t="s">
        <v>1476</v>
      </c>
      <c r="G7" s="19" t="s">
        <v>1477</v>
      </c>
      <c r="H7" s="45" t="s">
        <v>1478</v>
      </c>
    </row>
    <row r="8" spans="1:8" ht="42.75">
      <c r="A8" s="14" t="s">
        <v>323</v>
      </c>
      <c r="B8" s="37" t="s">
        <v>0</v>
      </c>
      <c r="C8" s="4" t="s">
        <v>1163</v>
      </c>
      <c r="D8" s="4" t="s">
        <v>695</v>
      </c>
      <c r="E8" s="5" t="s">
        <v>603</v>
      </c>
      <c r="F8" s="17">
        <v>2000</v>
      </c>
      <c r="G8" s="4" t="s">
        <v>430</v>
      </c>
      <c r="H8" s="46" t="s">
        <v>93</v>
      </c>
    </row>
    <row r="9" spans="1:8" ht="14.25">
      <c r="A9" s="19" t="s">
        <v>914</v>
      </c>
      <c r="B9" s="19" t="s">
        <v>58</v>
      </c>
      <c r="C9" s="19" t="s">
        <v>913</v>
      </c>
      <c r="D9" s="19" t="s">
        <v>912</v>
      </c>
      <c r="E9" s="27">
        <v>40967</v>
      </c>
      <c r="F9" s="44">
        <v>3200</v>
      </c>
      <c r="G9" s="19" t="s">
        <v>430</v>
      </c>
      <c r="H9" s="45" t="s">
        <v>911</v>
      </c>
    </row>
    <row r="10" spans="1:8" ht="14.25">
      <c r="A10" s="37" t="s">
        <v>1523</v>
      </c>
      <c r="B10" s="4" t="s">
        <v>814</v>
      </c>
      <c r="C10" s="4" t="s">
        <v>881</v>
      </c>
      <c r="D10" s="4" t="s">
        <v>167</v>
      </c>
      <c r="E10" s="5">
        <v>41284</v>
      </c>
      <c r="F10" s="17" t="s">
        <v>1525</v>
      </c>
      <c r="G10" s="4" t="s">
        <v>1524</v>
      </c>
      <c r="H10" s="46" t="s">
        <v>767</v>
      </c>
    </row>
    <row r="11" spans="1:8" ht="28.5">
      <c r="A11" s="19" t="s">
        <v>1523</v>
      </c>
      <c r="B11" s="64"/>
      <c r="C11" s="64" t="s">
        <v>881</v>
      </c>
      <c r="D11" s="19" t="s">
        <v>167</v>
      </c>
      <c r="E11" s="65">
        <v>41306</v>
      </c>
      <c r="F11" s="66" t="s">
        <v>497</v>
      </c>
      <c r="G11" s="64" t="s">
        <v>497</v>
      </c>
      <c r="H11" s="64" t="s">
        <v>1602</v>
      </c>
    </row>
    <row r="12" spans="1:8" s="67" customFormat="1" ht="28.5">
      <c r="A12" s="4" t="s">
        <v>198</v>
      </c>
      <c r="B12" s="4" t="s">
        <v>804</v>
      </c>
      <c r="C12" s="4" t="s">
        <v>407</v>
      </c>
      <c r="D12" s="4" t="s">
        <v>370</v>
      </c>
      <c r="E12" s="5">
        <v>40983</v>
      </c>
      <c r="F12" s="17" t="s">
        <v>1137</v>
      </c>
      <c r="G12" s="4" t="s">
        <v>209</v>
      </c>
      <c r="H12" s="46" t="s">
        <v>830</v>
      </c>
    </row>
    <row r="13" spans="1:8" ht="42.75">
      <c r="A13" s="4" t="s">
        <v>810</v>
      </c>
      <c r="B13" s="4" t="s">
        <v>816</v>
      </c>
      <c r="C13" s="4" t="s">
        <v>1043</v>
      </c>
      <c r="D13" s="4" t="s">
        <v>891</v>
      </c>
      <c r="E13" s="21" t="s">
        <v>866</v>
      </c>
      <c r="F13" s="17" t="s">
        <v>704</v>
      </c>
      <c r="G13" s="4" t="s">
        <v>1135</v>
      </c>
      <c r="H13" s="7" t="str">
        <f>HYPERLINK("http://chemisty.boisestate.edu/reu/","http://chemisty.boisestate.edu/reu/")</f>
        <v>http://chemisty.boisestate.edu/reu/</v>
      </c>
    </row>
    <row r="14" spans="1:8" ht="42.75">
      <c r="A14" s="4" t="s">
        <v>966</v>
      </c>
      <c r="B14" s="4" t="s">
        <v>319</v>
      </c>
      <c r="C14" s="4" t="s">
        <v>909</v>
      </c>
      <c r="D14" s="4" t="s">
        <v>147</v>
      </c>
      <c r="E14" s="5">
        <v>40669</v>
      </c>
      <c r="F14" s="17" t="s">
        <v>497</v>
      </c>
      <c r="G14" s="4" t="s">
        <v>497</v>
      </c>
      <c r="H14" s="46" t="s">
        <v>575</v>
      </c>
    </row>
    <row r="15" spans="1:8" ht="28.5">
      <c r="A15" s="4" t="s">
        <v>964</v>
      </c>
      <c r="B15" s="4" t="s">
        <v>870</v>
      </c>
      <c r="C15" s="4" t="s">
        <v>909</v>
      </c>
      <c r="D15" s="4" t="s">
        <v>147</v>
      </c>
      <c r="E15" s="5">
        <v>40954</v>
      </c>
      <c r="F15" s="17">
        <v>4500</v>
      </c>
      <c r="G15" s="4" t="s">
        <v>209</v>
      </c>
      <c r="H15" s="7" t="str">
        <f>HYPERLINK("http://www.bu.edu/urop/surf-program/surf-application/","http://www.bu.edu/urop/surf-program/surf-application/")</f>
        <v>http://www.bu.edu/urop/surf-program/surf-application/</v>
      </c>
    </row>
    <row r="16" spans="1:8" ht="28.5">
      <c r="A16" s="4" t="s">
        <v>1028</v>
      </c>
      <c r="B16" s="4" t="s">
        <v>187</v>
      </c>
      <c r="C16" s="4" t="s">
        <v>565</v>
      </c>
      <c r="D16" s="4" t="s">
        <v>973</v>
      </c>
      <c r="E16" s="5">
        <v>40606</v>
      </c>
      <c r="F16" s="17" t="s">
        <v>372</v>
      </c>
      <c r="G16" s="4" t="s">
        <v>497</v>
      </c>
      <c r="H16" s="46" t="s">
        <v>567</v>
      </c>
    </row>
    <row r="17" spans="1:8" ht="42.75">
      <c r="A17" s="4" t="s">
        <v>436</v>
      </c>
      <c r="B17" s="4" t="s">
        <v>272</v>
      </c>
      <c r="C17" s="4" t="s">
        <v>91</v>
      </c>
      <c r="D17" s="4" t="s">
        <v>417</v>
      </c>
      <c r="E17" s="5">
        <v>40585</v>
      </c>
      <c r="F17" s="17">
        <v>4500</v>
      </c>
      <c r="G17" s="4" t="s">
        <v>209</v>
      </c>
      <c r="H17" s="46" t="s">
        <v>734</v>
      </c>
    </row>
    <row r="18" spans="1:8" ht="28.5">
      <c r="A18" s="19" t="s">
        <v>1299</v>
      </c>
      <c r="B18" s="19" t="s">
        <v>1290</v>
      </c>
      <c r="C18" s="19" t="s">
        <v>1300</v>
      </c>
      <c r="D18" s="19" t="s">
        <v>1302</v>
      </c>
      <c r="E18" s="27">
        <v>40956</v>
      </c>
      <c r="F18" s="44" t="s">
        <v>497</v>
      </c>
      <c r="G18" s="19" t="s">
        <v>1301</v>
      </c>
      <c r="H18" s="45" t="s">
        <v>1303</v>
      </c>
    </row>
    <row r="19" spans="1:8" ht="28.5">
      <c r="A19" s="19" t="s">
        <v>1220</v>
      </c>
      <c r="B19" s="19" t="s">
        <v>432</v>
      </c>
      <c r="C19" s="19" t="s">
        <v>1221</v>
      </c>
      <c r="D19" s="19" t="s">
        <v>1222</v>
      </c>
      <c r="E19" s="27">
        <v>40954</v>
      </c>
      <c r="F19" s="44">
        <v>5000</v>
      </c>
      <c r="G19" s="19" t="s">
        <v>209</v>
      </c>
      <c r="H19" s="45" t="s">
        <v>1223</v>
      </c>
    </row>
    <row r="20" spans="1:8" ht="57">
      <c r="A20" s="4" t="s">
        <v>935</v>
      </c>
      <c r="B20" s="4" t="s">
        <v>377</v>
      </c>
      <c r="C20" s="4" t="s">
        <v>511</v>
      </c>
      <c r="D20" s="4" t="s">
        <v>229</v>
      </c>
      <c r="E20" s="5">
        <v>40950</v>
      </c>
      <c r="F20" s="17">
        <v>4500</v>
      </c>
      <c r="G20" s="4" t="s">
        <v>209</v>
      </c>
      <c r="H20" s="46" t="s">
        <v>1040</v>
      </c>
    </row>
    <row r="21" spans="1:8" ht="85.5">
      <c r="A21" s="14" t="s">
        <v>715</v>
      </c>
      <c r="B21" s="4" t="s">
        <v>396</v>
      </c>
      <c r="C21" s="4" t="s">
        <v>1029</v>
      </c>
      <c r="D21" s="4" t="s">
        <v>164</v>
      </c>
      <c r="E21" s="5">
        <v>40585</v>
      </c>
      <c r="F21" s="17">
        <v>4200</v>
      </c>
      <c r="G21" s="4" t="s">
        <v>209</v>
      </c>
      <c r="H21" s="46" t="s">
        <v>83</v>
      </c>
    </row>
    <row r="22" spans="1:8" ht="28.5">
      <c r="A22" s="19" t="s">
        <v>1055</v>
      </c>
      <c r="B22" s="4" t="s">
        <v>1056</v>
      </c>
      <c r="C22" s="4" t="s">
        <v>1057</v>
      </c>
      <c r="D22" s="4" t="s">
        <v>994</v>
      </c>
      <c r="E22" s="5">
        <v>40919</v>
      </c>
      <c r="F22" s="24" t="s">
        <v>1058</v>
      </c>
      <c r="G22" s="19" t="s">
        <v>209</v>
      </c>
      <c r="H22" s="46" t="s">
        <v>1059</v>
      </c>
    </row>
    <row r="23" spans="1:8" ht="42.75">
      <c r="A23" s="4" t="s">
        <v>970</v>
      </c>
      <c r="B23" s="4" t="s">
        <v>563</v>
      </c>
      <c r="C23" s="4" t="s">
        <v>548</v>
      </c>
      <c r="D23" s="4" t="s">
        <v>994</v>
      </c>
      <c r="E23" s="5">
        <v>41320</v>
      </c>
      <c r="F23" s="17">
        <v>5500</v>
      </c>
      <c r="G23" s="4" t="s">
        <v>497</v>
      </c>
      <c r="H23" s="7" t="str">
        <f>HYPERLINK("http://www.amgenscholars.caltech.edu/","www.amgenscholars.caltech.edu")</f>
        <v>www.amgenscholars.caltech.edu</v>
      </c>
    </row>
    <row r="24" spans="1:8" ht="57">
      <c r="A24" s="4" t="s">
        <v>495</v>
      </c>
      <c r="B24" s="4" t="s">
        <v>156</v>
      </c>
      <c r="C24" s="4" t="s">
        <v>548</v>
      </c>
      <c r="D24" s="4" t="s">
        <v>994</v>
      </c>
      <c r="E24" s="5">
        <v>40949</v>
      </c>
      <c r="F24" s="17" t="s">
        <v>1417</v>
      </c>
      <c r="G24" s="4" t="s">
        <v>1416</v>
      </c>
      <c r="H24" s="7" t="str">
        <f>HYPERLINK("http://www.ligo.caltech.edu/LIGO_web/students/undergrads.html","http://www.ligo.caltech.edu/LIGO_web/students/undergrads.html")</f>
        <v>http://www.ligo.caltech.edu/LIGO_web/students/undergrads.html</v>
      </c>
    </row>
    <row r="25" spans="1:8" ht="42.75">
      <c r="A25" s="14" t="s">
        <v>1535</v>
      </c>
      <c r="B25" s="14" t="s">
        <v>1536</v>
      </c>
      <c r="C25" s="4" t="s">
        <v>548</v>
      </c>
      <c r="D25" s="4" t="s">
        <v>994</v>
      </c>
      <c r="E25" s="35">
        <v>41283</v>
      </c>
      <c r="F25" s="20" t="s">
        <v>1537</v>
      </c>
      <c r="G25" s="14" t="s">
        <v>1538</v>
      </c>
      <c r="H25" s="54" t="s">
        <v>1059</v>
      </c>
    </row>
    <row r="26" spans="1:8" ht="28.5">
      <c r="A26" s="19" t="s">
        <v>1107</v>
      </c>
      <c r="B26" s="19" t="s">
        <v>1108</v>
      </c>
      <c r="C26" s="19" t="s">
        <v>1109</v>
      </c>
      <c r="E26" s="19" t="s">
        <v>1110</v>
      </c>
      <c r="F26" s="44">
        <v>2500</v>
      </c>
      <c r="G26" s="19" t="s">
        <v>430</v>
      </c>
      <c r="H26" s="45" t="s">
        <v>1111</v>
      </c>
    </row>
    <row r="27" spans="1:8" ht="85.5">
      <c r="A27" s="19" t="s">
        <v>1747</v>
      </c>
      <c r="B27" s="19" t="s">
        <v>1748</v>
      </c>
      <c r="C27" s="19" t="s">
        <v>1746</v>
      </c>
      <c r="D27" s="19" t="s">
        <v>1749</v>
      </c>
      <c r="E27" s="87">
        <v>41337</v>
      </c>
      <c r="F27" s="88">
        <v>1500</v>
      </c>
      <c r="G27" s="19" t="s">
        <v>1750</v>
      </c>
      <c r="H27" s="89" t="s">
        <v>1751</v>
      </c>
    </row>
    <row r="28" spans="1:8" ht="57">
      <c r="A28" s="4" t="s">
        <v>694</v>
      </c>
      <c r="B28" s="4" t="s">
        <v>1129</v>
      </c>
      <c r="C28" s="4" t="s">
        <v>505</v>
      </c>
      <c r="D28" s="4" t="s">
        <v>806</v>
      </c>
      <c r="E28" s="5">
        <v>40602</v>
      </c>
      <c r="F28" s="17">
        <v>4400</v>
      </c>
      <c r="G28" s="4" t="s">
        <v>497</v>
      </c>
      <c r="H28" s="46" t="s">
        <v>119</v>
      </c>
    </row>
    <row r="29" spans="1:8" ht="28.5">
      <c r="A29" s="14" t="s">
        <v>686</v>
      </c>
      <c r="B29" s="4" t="s">
        <v>960</v>
      </c>
      <c r="C29" s="4" t="s">
        <v>976</v>
      </c>
      <c r="D29" s="4" t="s">
        <v>596</v>
      </c>
      <c r="E29" s="5">
        <v>40615</v>
      </c>
      <c r="F29" s="17" t="s">
        <v>451</v>
      </c>
      <c r="G29" s="4" t="s">
        <v>485</v>
      </c>
      <c r="H29" s="46" t="s">
        <v>682</v>
      </c>
    </row>
    <row r="30" spans="1:8" ht="28.5">
      <c r="A30" s="4" t="s">
        <v>404</v>
      </c>
      <c r="B30" s="4" t="s">
        <v>672</v>
      </c>
      <c r="C30" s="4" t="s">
        <v>555</v>
      </c>
      <c r="D30" s="4" t="s">
        <v>899</v>
      </c>
      <c r="E30" s="5">
        <v>40944</v>
      </c>
      <c r="F30" s="17">
        <v>5100</v>
      </c>
      <c r="G30" s="4" t="s">
        <v>618</v>
      </c>
      <c r="H30" s="46" t="s">
        <v>884</v>
      </c>
    </row>
    <row r="31" spans="1:8" ht="28.5">
      <c r="A31" s="19" t="s">
        <v>1068</v>
      </c>
      <c r="B31" s="4" t="s">
        <v>1069</v>
      </c>
      <c r="C31" s="4" t="s">
        <v>1012</v>
      </c>
      <c r="D31" s="4" t="s">
        <v>353</v>
      </c>
      <c r="E31" s="26" t="s">
        <v>1241</v>
      </c>
      <c r="F31" s="25">
        <v>3500</v>
      </c>
      <c r="G31" s="19" t="s">
        <v>209</v>
      </c>
      <c r="H31" s="45" t="s">
        <v>1070</v>
      </c>
    </row>
    <row r="32" spans="1:8" ht="128.25">
      <c r="A32" s="14" t="s">
        <v>654</v>
      </c>
      <c r="B32" s="4" t="s">
        <v>106</v>
      </c>
      <c r="C32" s="4" t="s">
        <v>1012</v>
      </c>
      <c r="D32" s="4" t="s">
        <v>353</v>
      </c>
      <c r="E32" s="5">
        <v>40617</v>
      </c>
      <c r="F32" s="17" t="s">
        <v>113</v>
      </c>
      <c r="G32" s="4" t="s">
        <v>209</v>
      </c>
      <c r="H32" s="46" t="s">
        <v>240</v>
      </c>
    </row>
    <row r="33" spans="1:8" ht="28.5">
      <c r="A33" s="4" t="s">
        <v>601</v>
      </c>
      <c r="B33" s="4" t="s">
        <v>839</v>
      </c>
      <c r="C33" s="4" t="s">
        <v>1012</v>
      </c>
      <c r="D33" s="4" t="s">
        <v>867</v>
      </c>
      <c r="E33" s="5">
        <v>40956</v>
      </c>
      <c r="F33" s="17">
        <v>3000</v>
      </c>
      <c r="G33" s="4" t="s">
        <v>209</v>
      </c>
      <c r="H33" s="46" t="str">
        <f>HYPERLINK("http://pharmacology.case.edu/education/surp.aspx","http://pharmacology.case.edu/education/surp.aspx")</f>
        <v>http://pharmacology.case.edu/education/surp.aspx</v>
      </c>
    </row>
    <row r="34" spans="1:8" ht="85.5">
      <c r="A34" s="37" t="s">
        <v>1460</v>
      </c>
      <c r="B34" s="19" t="s">
        <v>1461</v>
      </c>
      <c r="C34" s="19" t="s">
        <v>1462</v>
      </c>
      <c r="D34" s="19" t="s">
        <v>1463</v>
      </c>
      <c r="E34" s="27">
        <v>41306</v>
      </c>
      <c r="F34" s="44" t="s">
        <v>1464</v>
      </c>
      <c r="G34" s="19" t="s">
        <v>209</v>
      </c>
      <c r="H34" s="45" t="s">
        <v>1465</v>
      </c>
    </row>
    <row r="35" spans="1:8" ht="42.75">
      <c r="A35" s="19" t="s">
        <v>1304</v>
      </c>
      <c r="B35" s="19" t="s">
        <v>816</v>
      </c>
      <c r="C35" s="19" t="s">
        <v>1305</v>
      </c>
      <c r="D35" s="19" t="s">
        <v>1307</v>
      </c>
      <c r="E35" s="27">
        <v>40961</v>
      </c>
      <c r="F35" s="44">
        <v>5000</v>
      </c>
      <c r="G35" s="19" t="s">
        <v>209</v>
      </c>
      <c r="H35" s="47" t="s">
        <v>1306</v>
      </c>
    </row>
    <row r="36" spans="1:8" ht="66.75" customHeight="1">
      <c r="A36" s="57" t="s">
        <v>1539</v>
      </c>
      <c r="B36" s="19" t="s">
        <v>1540</v>
      </c>
      <c r="C36" s="19" t="s">
        <v>1541</v>
      </c>
      <c r="D36" s="19" t="s">
        <v>1542</v>
      </c>
      <c r="E36" s="27">
        <v>41306</v>
      </c>
      <c r="F36" s="44" t="s">
        <v>1543</v>
      </c>
      <c r="G36" s="19" t="s">
        <v>1544</v>
      </c>
      <c r="H36" s="45" t="s">
        <v>1545</v>
      </c>
    </row>
    <row r="37" spans="1:8" ht="66.75" customHeight="1">
      <c r="A37" s="37" t="s">
        <v>1664</v>
      </c>
      <c r="B37" s="19" t="s">
        <v>1665</v>
      </c>
      <c r="C37" s="19" t="s">
        <v>1666</v>
      </c>
      <c r="D37" s="73" t="s">
        <v>1667</v>
      </c>
      <c r="E37" s="27">
        <v>41320</v>
      </c>
      <c r="F37" s="44" t="s">
        <v>1668</v>
      </c>
      <c r="G37" s="19" t="s">
        <v>1642</v>
      </c>
      <c r="H37" s="45" t="s">
        <v>1669</v>
      </c>
    </row>
    <row r="38" spans="1:8" ht="66.75" customHeight="1">
      <c r="A38" s="4" t="s">
        <v>843</v>
      </c>
      <c r="B38" s="4" t="s">
        <v>1049</v>
      </c>
      <c r="C38" s="4" t="s">
        <v>18</v>
      </c>
      <c r="D38" s="4" t="s">
        <v>292</v>
      </c>
      <c r="E38" s="5">
        <v>40589</v>
      </c>
      <c r="F38" s="17">
        <v>4000</v>
      </c>
      <c r="G38" s="4" t="s">
        <v>209</v>
      </c>
      <c r="H38" s="46" t="s">
        <v>780</v>
      </c>
    </row>
    <row r="39" spans="1:8" ht="42.75">
      <c r="A39" s="4" t="s">
        <v>325</v>
      </c>
      <c r="B39" s="4" t="s">
        <v>110</v>
      </c>
      <c r="C39" s="4" t="s">
        <v>42</v>
      </c>
      <c r="D39" s="4" t="s">
        <v>259</v>
      </c>
      <c r="E39" s="5">
        <v>40970</v>
      </c>
      <c r="F39" s="17">
        <v>3600</v>
      </c>
      <c r="G39" s="4" t="s">
        <v>497</v>
      </c>
      <c r="H39" s="46" t="s">
        <v>148</v>
      </c>
    </row>
    <row r="40" spans="1:8" ht="42.75">
      <c r="A40" s="4" t="s">
        <v>763</v>
      </c>
      <c r="B40" s="4" t="s">
        <v>391</v>
      </c>
      <c r="C40" s="4" t="s">
        <v>738</v>
      </c>
      <c r="D40" s="4" t="s">
        <v>357</v>
      </c>
      <c r="E40" s="5">
        <v>41259</v>
      </c>
      <c r="F40" s="17" t="s">
        <v>957</v>
      </c>
      <c r="G40" s="4" t="s">
        <v>497</v>
      </c>
      <c r="H40" s="46" t="s">
        <v>98</v>
      </c>
    </row>
    <row r="41" spans="1:8" ht="28.5">
      <c r="A41" s="4" t="s">
        <v>675</v>
      </c>
      <c r="B41" s="4" t="s">
        <v>685</v>
      </c>
      <c r="C41" s="4" t="s">
        <v>1054</v>
      </c>
      <c r="D41" s="4" t="s">
        <v>429</v>
      </c>
      <c r="E41" s="5">
        <v>40589</v>
      </c>
      <c r="F41" s="17">
        <v>3200</v>
      </c>
      <c r="G41" s="4" t="s">
        <v>497</v>
      </c>
      <c r="H41" s="46" t="s">
        <v>687</v>
      </c>
    </row>
    <row r="42" spans="1:8" ht="28.5">
      <c r="A42" s="4" t="s">
        <v>768</v>
      </c>
      <c r="B42" s="4" t="s">
        <v>273</v>
      </c>
      <c r="C42" s="4" t="s">
        <v>494</v>
      </c>
      <c r="D42" s="4" t="s">
        <v>384</v>
      </c>
      <c r="E42" s="5">
        <v>41348</v>
      </c>
      <c r="F42" s="17">
        <v>4000</v>
      </c>
      <c r="G42" s="4" t="s">
        <v>209</v>
      </c>
      <c r="H42" s="46" t="s">
        <v>65</v>
      </c>
    </row>
    <row r="43" spans="1:8" ht="42.75">
      <c r="A43" s="19" t="s">
        <v>1168</v>
      </c>
      <c r="B43" s="19" t="s">
        <v>1169</v>
      </c>
      <c r="C43" s="19" t="s">
        <v>1170</v>
      </c>
      <c r="D43" s="19" t="s">
        <v>1171</v>
      </c>
      <c r="E43" s="27">
        <v>40955</v>
      </c>
      <c r="F43" s="44">
        <v>4000</v>
      </c>
      <c r="G43" s="19" t="s">
        <v>1172</v>
      </c>
      <c r="H43" s="45" t="s">
        <v>1173</v>
      </c>
    </row>
    <row r="44" spans="1:8" ht="28.5">
      <c r="A44" s="4" t="s">
        <v>89</v>
      </c>
      <c r="B44" s="4" t="s">
        <v>662</v>
      </c>
      <c r="C44" s="4" t="s">
        <v>919</v>
      </c>
      <c r="D44" s="4" t="s">
        <v>809</v>
      </c>
      <c r="E44" s="5">
        <v>40603</v>
      </c>
      <c r="F44" s="17">
        <v>5000</v>
      </c>
      <c r="G44" s="4" t="s">
        <v>193</v>
      </c>
      <c r="H44" s="46" t="s">
        <v>463</v>
      </c>
    </row>
    <row r="45" spans="1:8" ht="28.5">
      <c r="A45" s="4" t="s">
        <v>984</v>
      </c>
      <c r="B45" s="4" t="s">
        <v>745</v>
      </c>
      <c r="C45" s="4" t="s">
        <v>919</v>
      </c>
      <c r="D45" s="4" t="s">
        <v>809</v>
      </c>
      <c r="E45" s="5">
        <v>40589</v>
      </c>
      <c r="F45" s="17">
        <v>3357</v>
      </c>
      <c r="G45" s="4" t="s">
        <v>497</v>
      </c>
      <c r="H45" s="46" t="s">
        <v>701</v>
      </c>
    </row>
    <row r="46" spans="1:8" ht="28.5">
      <c r="A46" s="14" t="s">
        <v>443</v>
      </c>
      <c r="B46" s="4" t="s">
        <v>816</v>
      </c>
      <c r="C46" s="4" t="s">
        <v>919</v>
      </c>
      <c r="D46" s="4" t="s">
        <v>674</v>
      </c>
      <c r="E46" s="21" t="s">
        <v>740</v>
      </c>
      <c r="F46" s="17">
        <v>5000</v>
      </c>
      <c r="G46" s="4" t="s">
        <v>209</v>
      </c>
      <c r="H46" s="7" t="str">
        <f>HYPERLINK("http://chemistry.clemson.edu/undergrad/SURP/","http://chemistry.clemson.edu/undergrad/SURP/")</f>
        <v>http://chemistry.clemson.edu/undergrad/SURP/</v>
      </c>
    </row>
    <row r="47" spans="1:8" ht="99.75">
      <c r="A47" s="14" t="s">
        <v>1189</v>
      </c>
      <c r="B47" s="4" t="s">
        <v>696</v>
      </c>
      <c r="C47" s="4" t="s">
        <v>676</v>
      </c>
      <c r="D47" s="4" t="s">
        <v>245</v>
      </c>
      <c r="E47" s="5">
        <v>41289</v>
      </c>
      <c r="F47" s="17" t="s">
        <v>1526</v>
      </c>
      <c r="G47" s="4" t="s">
        <v>1527</v>
      </c>
      <c r="H47" s="46" t="s">
        <v>123</v>
      </c>
    </row>
    <row r="48" spans="1:8" ht="14.25">
      <c r="A48" s="37" t="s">
        <v>1409</v>
      </c>
      <c r="B48" s="37" t="s">
        <v>1410</v>
      </c>
      <c r="C48" s="14" t="s">
        <v>1411</v>
      </c>
      <c r="D48" s="14" t="s">
        <v>1412</v>
      </c>
      <c r="E48" s="38" t="s">
        <v>1413</v>
      </c>
      <c r="F48" s="20">
        <v>4500</v>
      </c>
      <c r="G48" s="14" t="s">
        <v>1414</v>
      </c>
      <c r="H48" s="48" t="s">
        <v>1415</v>
      </c>
    </row>
    <row r="49" spans="1:8" ht="14.25">
      <c r="A49" s="14" t="s">
        <v>606</v>
      </c>
      <c r="B49" s="4" t="s">
        <v>1042</v>
      </c>
      <c r="C49" s="4" t="s">
        <v>277</v>
      </c>
      <c r="D49" s="4" t="s">
        <v>483</v>
      </c>
      <c r="E49" s="5">
        <v>40603</v>
      </c>
      <c r="F49" s="17">
        <v>2800</v>
      </c>
      <c r="G49" s="4" t="s">
        <v>430</v>
      </c>
      <c r="H49" s="46" t="s">
        <v>163</v>
      </c>
    </row>
    <row r="50" spans="1:8" ht="28.5">
      <c r="A50" s="4" t="s">
        <v>499</v>
      </c>
      <c r="B50" s="4" t="s">
        <v>992</v>
      </c>
      <c r="C50" s="4" t="s">
        <v>829</v>
      </c>
      <c r="D50" s="4" t="s">
        <v>483</v>
      </c>
      <c r="E50" s="5">
        <v>40574</v>
      </c>
      <c r="F50" s="17">
        <v>4500</v>
      </c>
      <c r="G50" s="4" t="s">
        <v>497</v>
      </c>
      <c r="H50" s="46" t="s">
        <v>855</v>
      </c>
    </row>
    <row r="51" spans="1:8" ht="28.5">
      <c r="A51" s="4" t="s">
        <v>946</v>
      </c>
      <c r="B51" s="4" t="s">
        <v>802</v>
      </c>
      <c r="C51" s="4" t="s">
        <v>864</v>
      </c>
      <c r="D51" s="4" t="s">
        <v>735</v>
      </c>
      <c r="E51" s="4" t="s">
        <v>111</v>
      </c>
      <c r="F51" s="17">
        <v>4000</v>
      </c>
      <c r="G51" s="4" t="s">
        <v>496</v>
      </c>
      <c r="H51" s="7" t="str">
        <f>HYPERLINK("http://www.columbia.edu/cu/chemistry/undergrad/REU/index.html","http://www.columbia.edu/cu/chemistry/undergrad/REU/index.html")</f>
        <v>http://www.columbia.edu/cu/chemistry/undergrad/REU/index.html</v>
      </c>
    </row>
    <row r="52" spans="1:8" ht="28.5">
      <c r="A52" s="14" t="s">
        <v>749</v>
      </c>
      <c r="B52" s="4" t="s">
        <v>305</v>
      </c>
      <c r="C52" s="4" t="s">
        <v>185</v>
      </c>
      <c r="D52" s="4" t="s">
        <v>735</v>
      </c>
      <c r="E52" s="5">
        <v>40940</v>
      </c>
      <c r="F52" s="17" t="s">
        <v>1418</v>
      </c>
      <c r="G52" s="4" t="s">
        <v>1391</v>
      </c>
      <c r="H52" s="46" t="s">
        <v>133</v>
      </c>
    </row>
    <row r="53" spans="1:8" ht="42.75">
      <c r="A53" s="14" t="s">
        <v>1479</v>
      </c>
      <c r="B53" s="14" t="s">
        <v>1480</v>
      </c>
      <c r="C53" s="14" t="s">
        <v>1140</v>
      </c>
      <c r="D53" s="14" t="s">
        <v>417</v>
      </c>
      <c r="E53" s="35">
        <v>41306</v>
      </c>
      <c r="F53" s="20" t="s">
        <v>1481</v>
      </c>
      <c r="G53" s="14" t="s">
        <v>1482</v>
      </c>
      <c r="H53" s="48" t="s">
        <v>1483</v>
      </c>
    </row>
    <row r="54" spans="1:8" ht="28.5">
      <c r="A54" s="4" t="s">
        <v>1240</v>
      </c>
      <c r="B54" s="4" t="s">
        <v>146</v>
      </c>
      <c r="C54" s="4" t="s">
        <v>1140</v>
      </c>
      <c r="D54" s="4" t="s">
        <v>417</v>
      </c>
      <c r="E54" s="5">
        <v>40969</v>
      </c>
      <c r="F54" s="17" t="s">
        <v>497</v>
      </c>
      <c r="G54" s="4" t="s">
        <v>497</v>
      </c>
      <c r="H54" s="46" t="s">
        <v>764</v>
      </c>
    </row>
    <row r="55" spans="1:8" ht="42.75">
      <c r="A55" s="4" t="s">
        <v>318</v>
      </c>
      <c r="B55" s="4" t="s">
        <v>510</v>
      </c>
      <c r="C55" s="4" t="s">
        <v>1140</v>
      </c>
      <c r="D55" s="4" t="s">
        <v>417</v>
      </c>
      <c r="E55" s="5">
        <v>40590</v>
      </c>
      <c r="F55" s="17">
        <v>4000</v>
      </c>
      <c r="G55" s="4" t="s">
        <v>497</v>
      </c>
      <c r="H55" s="46" t="s">
        <v>444</v>
      </c>
    </row>
    <row r="56" spans="1:8" ht="71.25">
      <c r="A56" s="14" t="s">
        <v>573</v>
      </c>
      <c r="B56" s="4" t="s">
        <v>258</v>
      </c>
      <c r="C56" s="4" t="s">
        <v>1140</v>
      </c>
      <c r="D56" s="4" t="s">
        <v>817</v>
      </c>
      <c r="E56" s="5">
        <v>40603</v>
      </c>
      <c r="F56" s="17" t="s">
        <v>317</v>
      </c>
      <c r="G56" s="4" t="s">
        <v>209</v>
      </c>
      <c r="H56" s="46" t="s">
        <v>982</v>
      </c>
    </row>
    <row r="57" spans="1:8" ht="14.25">
      <c r="A57" s="19" t="s">
        <v>917</v>
      </c>
      <c r="B57" s="19" t="s">
        <v>58</v>
      </c>
      <c r="C57" s="19" t="s">
        <v>1140</v>
      </c>
      <c r="D57" s="19" t="s">
        <v>817</v>
      </c>
      <c r="E57" s="27">
        <v>40954</v>
      </c>
      <c r="F57" s="44">
        <v>3500</v>
      </c>
      <c r="G57" s="19" t="s">
        <v>430</v>
      </c>
      <c r="H57" s="45" t="s">
        <v>916</v>
      </c>
    </row>
    <row r="58" spans="1:8" ht="85.5">
      <c r="A58" s="19" t="s">
        <v>1518</v>
      </c>
      <c r="B58" s="19" t="s">
        <v>1519</v>
      </c>
      <c r="C58" s="19" t="s">
        <v>1140</v>
      </c>
      <c r="D58" s="19" t="s">
        <v>1520</v>
      </c>
      <c r="E58" s="27">
        <v>41306</v>
      </c>
      <c r="F58" s="44" t="s">
        <v>1521</v>
      </c>
      <c r="G58" s="19" t="s">
        <v>1514</v>
      </c>
      <c r="H58" s="45" t="s">
        <v>1522</v>
      </c>
    </row>
    <row r="59" spans="1:8" ht="14.25">
      <c r="A59" s="4" t="s">
        <v>756</v>
      </c>
      <c r="B59" s="4" t="s">
        <v>58</v>
      </c>
      <c r="C59" s="4" t="s">
        <v>225</v>
      </c>
      <c r="D59" s="4" t="s">
        <v>289</v>
      </c>
      <c r="E59" s="5">
        <v>40603</v>
      </c>
      <c r="F59" s="17" t="s">
        <v>497</v>
      </c>
      <c r="G59" s="4" t="s">
        <v>497</v>
      </c>
      <c r="H59" s="46" t="s">
        <v>62</v>
      </c>
    </row>
    <row r="60" spans="1:8" ht="57">
      <c r="A60" s="4" t="s">
        <v>50</v>
      </c>
      <c r="B60" s="4" t="s">
        <v>651</v>
      </c>
      <c r="C60" s="4" t="s">
        <v>576</v>
      </c>
      <c r="D60" s="4" t="s">
        <v>868</v>
      </c>
      <c r="E60" s="5">
        <v>40949</v>
      </c>
      <c r="F60" s="17">
        <v>4950</v>
      </c>
      <c r="G60" s="4" t="s">
        <v>863</v>
      </c>
      <c r="H60" s="46" t="s">
        <v>580</v>
      </c>
    </row>
    <row r="61" spans="1:8" ht="28.5">
      <c r="A61" s="4" t="s">
        <v>986</v>
      </c>
      <c r="B61" s="4" t="s">
        <v>990</v>
      </c>
      <c r="C61" s="4" t="s">
        <v>777</v>
      </c>
      <c r="D61" s="4" t="s">
        <v>1150</v>
      </c>
      <c r="E61" s="32">
        <v>40575</v>
      </c>
      <c r="F61" s="17">
        <v>4500</v>
      </c>
      <c r="G61" s="4" t="s">
        <v>209</v>
      </c>
      <c r="H61" s="46" t="str">
        <f>HYPERLINK("http://www.dartmouth.edu/~surf/","http://www.dartmouth.edu/~surf/")</f>
        <v>http://www.dartmouth.edu/~surf/</v>
      </c>
    </row>
    <row r="62" spans="1:8" ht="28.5">
      <c r="A62" s="19" t="s">
        <v>1489</v>
      </c>
      <c r="B62" s="19" t="s">
        <v>1490</v>
      </c>
      <c r="C62" s="14" t="s">
        <v>777</v>
      </c>
      <c r="D62" s="14" t="s">
        <v>1150</v>
      </c>
      <c r="E62" s="35">
        <v>41306</v>
      </c>
      <c r="F62" s="20">
        <v>2000</v>
      </c>
      <c r="G62" s="14" t="s">
        <v>1492</v>
      </c>
      <c r="H62" s="48" t="s">
        <v>1491</v>
      </c>
    </row>
    <row r="63" spans="1:8" ht="242.25">
      <c r="A63" s="59" t="s">
        <v>1568</v>
      </c>
      <c r="B63" s="59" t="s">
        <v>1569</v>
      </c>
      <c r="C63" s="59" t="s">
        <v>1375</v>
      </c>
      <c r="D63" s="59" t="s">
        <v>1570</v>
      </c>
      <c r="E63" s="55">
        <v>41278</v>
      </c>
      <c r="F63" s="60" t="s">
        <v>1571</v>
      </c>
      <c r="G63" s="59" t="s">
        <v>1572</v>
      </c>
      <c r="H63" s="56" t="s">
        <v>1573</v>
      </c>
    </row>
    <row r="64" spans="1:8" ht="85.5">
      <c r="A64" s="19" t="s">
        <v>1373</v>
      </c>
      <c r="B64" s="19" t="s">
        <v>1374</v>
      </c>
      <c r="C64" s="19" t="s">
        <v>1375</v>
      </c>
      <c r="E64" s="27">
        <v>41284</v>
      </c>
      <c r="F64" s="44" t="s">
        <v>1404</v>
      </c>
      <c r="G64" s="19" t="s">
        <v>1405</v>
      </c>
      <c r="H64" s="19" t="s">
        <v>1406</v>
      </c>
    </row>
    <row r="65" spans="1:8" ht="57">
      <c r="A65" s="4" t="s">
        <v>101</v>
      </c>
      <c r="B65" s="4" t="s">
        <v>232</v>
      </c>
      <c r="C65" s="4" t="s">
        <v>924</v>
      </c>
      <c r="D65" s="4" t="s">
        <v>586</v>
      </c>
      <c r="E65" s="5">
        <v>40940</v>
      </c>
      <c r="F65" s="17" t="s">
        <v>497</v>
      </c>
      <c r="G65" s="4" t="s">
        <v>497</v>
      </c>
      <c r="H65" s="46" t="s">
        <v>752</v>
      </c>
    </row>
    <row r="66" spans="1:8" ht="42.75">
      <c r="A66" s="19" t="s">
        <v>1065</v>
      </c>
      <c r="B66" s="4" t="s">
        <v>731</v>
      </c>
      <c r="C66" s="19" t="s">
        <v>1066</v>
      </c>
      <c r="D66" s="4" t="s">
        <v>71</v>
      </c>
      <c r="E66" s="27">
        <v>40977</v>
      </c>
      <c r="F66" s="25">
        <v>4500</v>
      </c>
      <c r="G66" s="19" t="s">
        <v>209</v>
      </c>
      <c r="H66" s="45" t="s">
        <v>1067</v>
      </c>
    </row>
    <row r="67" spans="1:8" ht="57">
      <c r="A67" s="4" t="s">
        <v>78</v>
      </c>
      <c r="B67" s="4" t="s">
        <v>503</v>
      </c>
      <c r="C67" s="4" t="s">
        <v>691</v>
      </c>
      <c r="D67" s="4" t="s">
        <v>71</v>
      </c>
      <c r="E67" s="5" t="s">
        <v>1270</v>
      </c>
      <c r="F67" s="17" t="s">
        <v>497</v>
      </c>
      <c r="G67" s="4" t="s">
        <v>497</v>
      </c>
      <c r="H67" s="46" t="s">
        <v>134</v>
      </c>
    </row>
    <row r="68" spans="1:8" ht="28.5">
      <c r="A68" s="49" t="s">
        <v>1207</v>
      </c>
      <c r="B68" s="19" t="s">
        <v>1208</v>
      </c>
      <c r="C68" s="19" t="s">
        <v>49</v>
      </c>
      <c r="D68" s="19" t="s">
        <v>247</v>
      </c>
      <c r="E68" s="27" t="s">
        <v>497</v>
      </c>
      <c r="F68" s="44" t="s">
        <v>1210</v>
      </c>
      <c r="G68" s="19" t="s">
        <v>467</v>
      </c>
      <c r="H68" s="45" t="s">
        <v>1209</v>
      </c>
    </row>
    <row r="69" spans="1:8" ht="28.5">
      <c r="A69" s="4" t="s">
        <v>115</v>
      </c>
      <c r="B69" s="4" t="s">
        <v>489</v>
      </c>
      <c r="C69" s="4" t="s">
        <v>49</v>
      </c>
      <c r="D69" s="4" t="s">
        <v>247</v>
      </c>
      <c r="E69" s="5">
        <v>40928</v>
      </c>
      <c r="F69" s="17">
        <v>4500</v>
      </c>
      <c r="G69" s="4" t="s">
        <v>209</v>
      </c>
      <c r="H69" s="46" t="s">
        <v>10</v>
      </c>
    </row>
    <row r="70" spans="1:8" ht="28.5">
      <c r="A70" s="83" t="s">
        <v>1743</v>
      </c>
      <c r="B70" s="83" t="s">
        <v>1482</v>
      </c>
      <c r="C70" s="83" t="s">
        <v>1741</v>
      </c>
      <c r="D70" s="83" t="s">
        <v>1742</v>
      </c>
      <c r="E70" s="84">
        <v>41334</v>
      </c>
      <c r="F70" s="86">
        <v>5200</v>
      </c>
      <c r="G70" s="83" t="s">
        <v>209</v>
      </c>
      <c r="H70" s="85" t="s">
        <v>1744</v>
      </c>
    </row>
    <row r="71" spans="1:8" ht="42.75">
      <c r="A71" s="14" t="s">
        <v>894</v>
      </c>
      <c r="B71" s="4" t="s">
        <v>903</v>
      </c>
      <c r="C71" s="4" t="s">
        <v>49</v>
      </c>
      <c r="D71" s="4" t="s">
        <v>247</v>
      </c>
      <c r="E71" s="5">
        <v>40928</v>
      </c>
      <c r="F71" s="17">
        <v>4500</v>
      </c>
      <c r="G71" s="4" t="s">
        <v>467</v>
      </c>
      <c r="H71" s="7" t="s">
        <v>10</v>
      </c>
    </row>
    <row r="72" spans="1:8" ht="14.25">
      <c r="A72" s="4" t="s">
        <v>297</v>
      </c>
      <c r="B72" s="4" t="s">
        <v>758</v>
      </c>
      <c r="C72" s="4" t="s">
        <v>419</v>
      </c>
      <c r="D72" s="4" t="s">
        <v>940</v>
      </c>
      <c r="E72" s="5">
        <v>40646</v>
      </c>
      <c r="F72" s="17" t="s">
        <v>497</v>
      </c>
      <c r="G72" s="4" t="s">
        <v>430</v>
      </c>
      <c r="H72" s="7" t="str">
        <f>HYPERLINK("http://bioengineering.gmu.edu/pdf/SURE.pdf","http://bioengineering.gmu.edu/pdf/SURE.pdf")</f>
        <v>http://bioengineering.gmu.edu/pdf/SURE.pdf</v>
      </c>
    </row>
    <row r="73" spans="1:8" ht="28.5">
      <c r="A73" s="14" t="s">
        <v>751</v>
      </c>
      <c r="B73" s="4" t="s">
        <v>835</v>
      </c>
      <c r="C73" s="4" t="s">
        <v>419</v>
      </c>
      <c r="D73" s="4" t="s">
        <v>889</v>
      </c>
      <c r="E73" s="5">
        <v>40949</v>
      </c>
      <c r="F73" s="17" t="s">
        <v>497</v>
      </c>
      <c r="G73" s="4" t="s">
        <v>1159</v>
      </c>
      <c r="H73" s="46" t="s">
        <v>1244</v>
      </c>
    </row>
    <row r="74" spans="1:8" ht="42.75">
      <c r="A74" s="4" t="s">
        <v>435</v>
      </c>
      <c r="B74" s="4" t="s">
        <v>571</v>
      </c>
      <c r="C74" s="4" t="s">
        <v>38</v>
      </c>
      <c r="D74" s="4" t="s">
        <v>695</v>
      </c>
      <c r="E74" s="5">
        <v>40954</v>
      </c>
      <c r="F74" s="17">
        <v>4500</v>
      </c>
      <c r="G74" s="4" t="s">
        <v>209</v>
      </c>
      <c r="H74" s="46" t="s">
        <v>523</v>
      </c>
    </row>
    <row r="75" spans="1:8" ht="42.75">
      <c r="A75" s="19" t="s">
        <v>56</v>
      </c>
      <c r="B75" s="19" t="s">
        <v>58</v>
      </c>
      <c r="C75" s="19" t="s">
        <v>478</v>
      </c>
      <c r="D75" s="19" t="s">
        <v>695</v>
      </c>
      <c r="E75" s="19" t="s">
        <v>497</v>
      </c>
      <c r="F75" s="44">
        <v>5000</v>
      </c>
      <c r="G75" s="19" t="s">
        <v>430</v>
      </c>
      <c r="H75" s="45" t="s">
        <v>915</v>
      </c>
    </row>
    <row r="76" spans="1:8" ht="28.5">
      <c r="A76" s="14" t="s">
        <v>56</v>
      </c>
      <c r="B76" s="4" t="s">
        <v>816</v>
      </c>
      <c r="C76" s="4" t="s">
        <v>478</v>
      </c>
      <c r="D76" s="4" t="s">
        <v>695</v>
      </c>
      <c r="E76" s="5">
        <v>40954</v>
      </c>
      <c r="F76" s="17">
        <v>4500</v>
      </c>
      <c r="G76" s="4" t="s">
        <v>209</v>
      </c>
      <c r="H76" s="50" t="str">
        <f>HYPERLINK("http://www.chemistry.gatech.edu/undergraduate/summer/index.php","http://www.chemistry.gatech.edu/undergraduate/summer/index.php")</f>
        <v>http://www.chemistry.gatech.edu/undergraduate/summer/index.php</v>
      </c>
    </row>
    <row r="77" spans="1:8" ht="28.5">
      <c r="A77" s="19" t="s">
        <v>512</v>
      </c>
      <c r="B77" s="19" t="s">
        <v>1216</v>
      </c>
      <c r="C77" s="19" t="s">
        <v>1217</v>
      </c>
      <c r="D77" s="19" t="s">
        <v>1218</v>
      </c>
      <c r="E77" s="27">
        <v>40940</v>
      </c>
      <c r="F77" s="44">
        <v>4000</v>
      </c>
      <c r="G77" s="19" t="s">
        <v>209</v>
      </c>
      <c r="H77" s="45" t="s">
        <v>1219</v>
      </c>
    </row>
    <row r="78" spans="1:8" ht="28.5">
      <c r="A78" s="4" t="s">
        <v>46</v>
      </c>
      <c r="B78" s="4" t="s">
        <v>58</v>
      </c>
      <c r="C78" s="4" t="s">
        <v>794</v>
      </c>
      <c r="D78" s="4" t="s">
        <v>74</v>
      </c>
      <c r="E78" s="5">
        <v>40963</v>
      </c>
      <c r="F78" s="17">
        <v>4000</v>
      </c>
      <c r="G78" s="4" t="s">
        <v>209</v>
      </c>
      <c r="H78" s="46" t="s">
        <v>615</v>
      </c>
    </row>
    <row r="79" spans="1:8" ht="42.75">
      <c r="A79" s="4" t="s">
        <v>879</v>
      </c>
      <c r="B79" s="4" t="s">
        <v>870</v>
      </c>
      <c r="C79" s="4" t="s">
        <v>57</v>
      </c>
      <c r="D79" s="4" t="s">
        <v>147</v>
      </c>
      <c r="E79" s="5">
        <v>40947</v>
      </c>
      <c r="F79" s="17" t="s">
        <v>922</v>
      </c>
      <c r="G79" s="4" t="s">
        <v>209</v>
      </c>
      <c r="H79" s="7" t="str">
        <f>HYPERLINK("http://www.fdsrp.org/index.cfm","http://www.fdsrp.org/index.cfm")</f>
        <v>http://www.fdsrp.org/index.cfm</v>
      </c>
    </row>
    <row r="80" spans="1:8" ht="14.25">
      <c r="A80" s="19" t="s">
        <v>1365</v>
      </c>
      <c r="B80" s="19" t="s">
        <v>1366</v>
      </c>
      <c r="C80" s="19" t="s">
        <v>57</v>
      </c>
      <c r="D80" s="19" t="s">
        <v>261</v>
      </c>
      <c r="E80" s="27" t="s">
        <v>497</v>
      </c>
      <c r="F80" s="44" t="s">
        <v>497</v>
      </c>
      <c r="G80" s="19" t="s">
        <v>1367</v>
      </c>
      <c r="H80" s="45" t="s">
        <v>1368</v>
      </c>
    </row>
    <row r="81" spans="1:8" ht="28.5">
      <c r="A81" s="37" t="s">
        <v>538</v>
      </c>
      <c r="C81" s="19" t="s">
        <v>57</v>
      </c>
      <c r="D81" s="19" t="s">
        <v>147</v>
      </c>
      <c r="E81" s="27">
        <v>41306</v>
      </c>
      <c r="F81" s="44" t="s">
        <v>1593</v>
      </c>
      <c r="G81" s="19" t="s">
        <v>1605</v>
      </c>
      <c r="H81" s="45" t="s">
        <v>1606</v>
      </c>
    </row>
    <row r="82" spans="1:8" ht="42.75">
      <c r="A82" s="14" t="s">
        <v>521</v>
      </c>
      <c r="B82" s="4" t="s">
        <v>127</v>
      </c>
      <c r="C82" s="4" t="s">
        <v>302</v>
      </c>
      <c r="D82" s="4" t="s">
        <v>147</v>
      </c>
      <c r="E82" s="5">
        <v>40940</v>
      </c>
      <c r="F82" s="17">
        <v>3460</v>
      </c>
      <c r="G82" s="4" t="s">
        <v>467</v>
      </c>
      <c r="H82" s="46" t="s">
        <v>933</v>
      </c>
    </row>
    <row r="83" spans="1:8" ht="28.5">
      <c r="A83" s="4" t="s">
        <v>97</v>
      </c>
      <c r="B83" s="4" t="s">
        <v>122</v>
      </c>
      <c r="C83" s="4" t="s">
        <v>302</v>
      </c>
      <c r="D83" s="4" t="s">
        <v>973</v>
      </c>
      <c r="E83" s="5">
        <v>40954</v>
      </c>
      <c r="F83" s="17" t="s">
        <v>667</v>
      </c>
      <c r="G83" s="4" t="s">
        <v>661</v>
      </c>
      <c r="H83" s="46" t="s">
        <v>871</v>
      </c>
    </row>
    <row r="84" spans="1:8" ht="14.25">
      <c r="A84" s="4" t="s">
        <v>821</v>
      </c>
      <c r="B84" s="4" t="s">
        <v>692</v>
      </c>
      <c r="C84" s="4" t="s">
        <v>712</v>
      </c>
      <c r="D84" s="4" t="s">
        <v>261</v>
      </c>
      <c r="E84" s="5">
        <v>40945</v>
      </c>
      <c r="F84" s="17">
        <v>4320</v>
      </c>
      <c r="G84" s="4" t="s">
        <v>209</v>
      </c>
      <c r="H84" s="46" t="s">
        <v>671</v>
      </c>
    </row>
    <row r="85" spans="1:8" ht="57">
      <c r="A85" s="4" t="s">
        <v>538</v>
      </c>
      <c r="B85" s="4" t="s">
        <v>218</v>
      </c>
      <c r="C85" s="4" t="s">
        <v>772</v>
      </c>
      <c r="D85" s="4" t="s">
        <v>973</v>
      </c>
      <c r="E85" s="5">
        <v>40940</v>
      </c>
      <c r="F85" s="17" t="s">
        <v>878</v>
      </c>
      <c r="G85" s="4" t="s">
        <v>497</v>
      </c>
      <c r="H85" s="46" t="s">
        <v>747</v>
      </c>
    </row>
    <row r="86" spans="1:8" ht="28.5">
      <c r="A86" s="4" t="s">
        <v>801</v>
      </c>
      <c r="B86" s="4" t="s">
        <v>792</v>
      </c>
      <c r="C86" s="4" t="s">
        <v>959</v>
      </c>
      <c r="D86" s="4" t="s">
        <v>978</v>
      </c>
      <c r="E86" s="5">
        <v>40956</v>
      </c>
      <c r="F86" s="17" t="s">
        <v>497</v>
      </c>
      <c r="G86" s="4" t="s">
        <v>497</v>
      </c>
      <c r="H86" s="46" t="s">
        <v>550</v>
      </c>
    </row>
    <row r="87" spans="1:8" ht="75">
      <c r="A87" s="14" t="s">
        <v>1670</v>
      </c>
      <c r="B87" s="19" t="s">
        <v>1665</v>
      </c>
      <c r="C87" s="14" t="s">
        <v>1670</v>
      </c>
      <c r="D87" s="73" t="s">
        <v>1671</v>
      </c>
      <c r="E87" s="35">
        <v>41320</v>
      </c>
      <c r="F87" s="20" t="s">
        <v>1673</v>
      </c>
      <c r="G87" s="14" t="s">
        <v>1642</v>
      </c>
      <c r="H87" s="48" t="s">
        <v>1672</v>
      </c>
    </row>
    <row r="88" spans="1:8" ht="85.5">
      <c r="A88" s="14" t="s">
        <v>965</v>
      </c>
      <c r="B88" s="4" t="s">
        <v>514</v>
      </c>
      <c r="C88" s="4" t="s">
        <v>590</v>
      </c>
      <c r="D88" s="4" t="s">
        <v>613</v>
      </c>
      <c r="E88" s="5" t="s">
        <v>1264</v>
      </c>
      <c r="F88" s="17">
        <v>5000</v>
      </c>
      <c r="G88" s="4" t="s">
        <v>209</v>
      </c>
      <c r="H88" s="46" t="s">
        <v>257</v>
      </c>
    </row>
    <row r="89" spans="1:8" ht="28.5">
      <c r="A89" s="4" t="s">
        <v>800</v>
      </c>
      <c r="B89" s="4" t="s">
        <v>1164</v>
      </c>
      <c r="C89" s="4" t="s">
        <v>1044</v>
      </c>
      <c r="D89" s="4" t="s">
        <v>761</v>
      </c>
      <c r="E89" s="5">
        <v>40581</v>
      </c>
      <c r="F89" s="17">
        <v>4000</v>
      </c>
      <c r="G89" s="4" t="s">
        <v>497</v>
      </c>
      <c r="H89" s="46" t="s">
        <v>1254</v>
      </c>
    </row>
    <row r="90" spans="1:8" ht="42.75">
      <c r="A90" s="4" t="s">
        <v>355</v>
      </c>
      <c r="B90" s="4" t="s">
        <v>92</v>
      </c>
      <c r="C90" s="4" t="s">
        <v>1044</v>
      </c>
      <c r="D90" s="4" t="s">
        <v>761</v>
      </c>
      <c r="E90" s="9">
        <v>40623</v>
      </c>
      <c r="F90" s="20"/>
      <c r="G90" s="5" t="s">
        <v>467</v>
      </c>
      <c r="H90" s="46" t="s">
        <v>1272</v>
      </c>
    </row>
    <row r="91" spans="1:8" ht="14.25">
      <c r="A91" s="19" t="s">
        <v>1316</v>
      </c>
      <c r="B91" s="19" t="s">
        <v>1317</v>
      </c>
      <c r="C91" s="19" t="s">
        <v>1318</v>
      </c>
      <c r="D91" s="19" t="s">
        <v>1319</v>
      </c>
      <c r="E91" s="27" t="s">
        <v>1320</v>
      </c>
      <c r="F91" s="44">
        <v>3200</v>
      </c>
      <c r="G91" s="19" t="s">
        <v>1321</v>
      </c>
      <c r="H91" s="45" t="s">
        <v>1322</v>
      </c>
    </row>
    <row r="92" spans="1:8" ht="71.25">
      <c r="A92" s="19" t="s">
        <v>1495</v>
      </c>
      <c r="B92" s="19" t="s">
        <v>1496</v>
      </c>
      <c r="C92" s="19" t="s">
        <v>1497</v>
      </c>
      <c r="D92" s="19" t="s">
        <v>1319</v>
      </c>
      <c r="E92" s="27">
        <v>41316</v>
      </c>
      <c r="F92" s="44" t="s">
        <v>1464</v>
      </c>
      <c r="G92" s="19" t="s">
        <v>1498</v>
      </c>
      <c r="H92" s="45" t="s">
        <v>1499</v>
      </c>
    </row>
    <row r="93" spans="1:8" ht="28.5">
      <c r="A93" s="4" t="s">
        <v>549</v>
      </c>
      <c r="B93" s="4" t="s">
        <v>77</v>
      </c>
      <c r="C93" s="4" t="s">
        <v>382</v>
      </c>
      <c r="D93" s="4" t="s">
        <v>347</v>
      </c>
      <c r="E93" s="5">
        <v>40588</v>
      </c>
      <c r="F93" s="17">
        <v>4000</v>
      </c>
      <c r="G93" s="4" t="s">
        <v>497</v>
      </c>
      <c r="H93" s="46" t="s">
        <v>507</v>
      </c>
    </row>
    <row r="94" spans="1:8" ht="28.5">
      <c r="A94" s="19" t="s">
        <v>1356</v>
      </c>
      <c r="B94" s="19" t="s">
        <v>1359</v>
      </c>
      <c r="C94" s="19" t="s">
        <v>1357</v>
      </c>
      <c r="D94" s="19" t="s">
        <v>735</v>
      </c>
      <c r="E94" s="27" t="s">
        <v>497</v>
      </c>
      <c r="F94" s="44" t="s">
        <v>1360</v>
      </c>
      <c r="G94" s="19" t="s">
        <v>1361</v>
      </c>
      <c r="H94" s="45" t="s">
        <v>1358</v>
      </c>
    </row>
    <row r="95" spans="1:8" ht="71.25">
      <c r="A95" s="4" t="s">
        <v>339</v>
      </c>
      <c r="B95" s="4" t="s">
        <v>39</v>
      </c>
      <c r="C95" s="4" t="s">
        <v>1004</v>
      </c>
      <c r="D95" s="4" t="s">
        <v>234</v>
      </c>
      <c r="E95" s="5">
        <v>40616</v>
      </c>
      <c r="F95" s="17">
        <v>4400</v>
      </c>
      <c r="G95" s="4" t="s">
        <v>497</v>
      </c>
      <c r="H95" s="46" t="s">
        <v>1257</v>
      </c>
    </row>
    <row r="96" spans="1:8" ht="57">
      <c r="A96" s="19" t="s">
        <v>1350</v>
      </c>
      <c r="B96" s="19" t="s">
        <v>1351</v>
      </c>
      <c r="C96" s="19" t="s">
        <v>1004</v>
      </c>
      <c r="D96" s="19" t="s">
        <v>1352</v>
      </c>
      <c r="E96" s="27">
        <v>41341</v>
      </c>
      <c r="F96" s="44" t="s">
        <v>1745</v>
      </c>
      <c r="G96" s="19" t="s">
        <v>209</v>
      </c>
      <c r="H96" s="45" t="s">
        <v>1353</v>
      </c>
    </row>
    <row r="97" spans="1:8" ht="28.5">
      <c r="A97" s="14" t="s">
        <v>310</v>
      </c>
      <c r="B97" s="4" t="s">
        <v>1060</v>
      </c>
      <c r="C97" s="4" t="s">
        <v>309</v>
      </c>
      <c r="D97" s="4" t="s">
        <v>1061</v>
      </c>
      <c r="E97" s="5">
        <v>40921</v>
      </c>
      <c r="F97" s="24">
        <v>4500</v>
      </c>
      <c r="G97" s="4" t="s">
        <v>209</v>
      </c>
      <c r="H97" s="7" t="s">
        <v>307</v>
      </c>
    </row>
    <row r="98" spans="1:8" ht="14.25">
      <c r="A98" s="19" t="s">
        <v>310</v>
      </c>
      <c r="B98" s="19" t="s">
        <v>58</v>
      </c>
      <c r="C98" s="19" t="s">
        <v>309</v>
      </c>
      <c r="D98" s="19" t="s">
        <v>790</v>
      </c>
      <c r="E98" s="19" t="s">
        <v>308</v>
      </c>
      <c r="F98" s="44">
        <v>4500</v>
      </c>
      <c r="G98" s="19" t="s">
        <v>209</v>
      </c>
      <c r="H98" s="45" t="s">
        <v>307</v>
      </c>
    </row>
    <row r="99" spans="1:8" ht="14.25">
      <c r="A99" s="19" t="s">
        <v>310</v>
      </c>
      <c r="B99" s="19" t="s">
        <v>58</v>
      </c>
      <c r="C99" s="19" t="s">
        <v>309</v>
      </c>
      <c r="D99" s="19" t="s">
        <v>790</v>
      </c>
      <c r="E99" s="19" t="s">
        <v>308</v>
      </c>
      <c r="F99" s="44">
        <v>4500</v>
      </c>
      <c r="G99" s="19" t="s">
        <v>209</v>
      </c>
      <c r="H99" s="19" t="s">
        <v>307</v>
      </c>
    </row>
    <row r="100" spans="1:8" ht="28.5">
      <c r="A100" s="4" t="s">
        <v>402</v>
      </c>
      <c r="B100" s="4" t="s">
        <v>172</v>
      </c>
      <c r="C100" s="4" t="s">
        <v>670</v>
      </c>
      <c r="D100" s="4" t="s">
        <v>104</v>
      </c>
      <c r="E100" s="5">
        <v>40717</v>
      </c>
      <c r="F100" s="17" t="s">
        <v>497</v>
      </c>
      <c r="G100" s="4" t="s">
        <v>497</v>
      </c>
      <c r="H100" s="7" t="str">
        <f>HYPERLINK("http://www.jhsph.edu/dept/mh/summer_institute","http://www.jhsph.edu/dept/mh/summer_institute")</f>
        <v>http://www.jhsph.edu/dept/mh/summer_institute</v>
      </c>
    </row>
    <row r="101" spans="1:8" ht="45.75" customHeight="1">
      <c r="A101" s="19" t="s">
        <v>1200</v>
      </c>
      <c r="B101" s="19" t="s">
        <v>1201</v>
      </c>
      <c r="C101" s="19" t="s">
        <v>401</v>
      </c>
      <c r="D101" s="19" t="s">
        <v>53</v>
      </c>
      <c r="E101" s="27">
        <v>41320</v>
      </c>
      <c r="F101" s="44" t="s">
        <v>1376</v>
      </c>
      <c r="G101" s="19" t="s">
        <v>209</v>
      </c>
      <c r="H101" s="45" t="s">
        <v>1202</v>
      </c>
    </row>
    <row r="102" spans="1:8" ht="45.75" customHeight="1">
      <c r="A102" s="19" t="s">
        <v>1379</v>
      </c>
      <c r="B102" s="19" t="s">
        <v>816</v>
      </c>
      <c r="C102" s="19" t="s">
        <v>401</v>
      </c>
      <c r="D102" s="19" t="s">
        <v>53</v>
      </c>
      <c r="E102" s="27">
        <v>41326</v>
      </c>
      <c r="F102" s="44" t="s">
        <v>1377</v>
      </c>
      <c r="G102" s="19" t="s">
        <v>1392</v>
      </c>
      <c r="H102" s="45" t="s">
        <v>1378</v>
      </c>
    </row>
    <row r="103" spans="1:8" ht="45.75" customHeight="1">
      <c r="A103" s="19" t="s">
        <v>1380</v>
      </c>
      <c r="B103" s="19" t="s">
        <v>1381</v>
      </c>
      <c r="C103" s="19" t="s">
        <v>401</v>
      </c>
      <c r="D103" s="19" t="s">
        <v>53</v>
      </c>
      <c r="E103" s="27">
        <v>41334</v>
      </c>
      <c r="F103" s="44" t="s">
        <v>1382</v>
      </c>
      <c r="G103" s="19" t="s">
        <v>1391</v>
      </c>
      <c r="H103" s="45" t="s">
        <v>1383</v>
      </c>
    </row>
    <row r="104" spans="1:8" ht="45.75" customHeight="1">
      <c r="A104" s="19" t="s">
        <v>1384</v>
      </c>
      <c r="B104" s="19" t="s">
        <v>1157</v>
      </c>
      <c r="C104" s="19" t="s">
        <v>401</v>
      </c>
      <c r="D104" s="19" t="s">
        <v>53</v>
      </c>
      <c r="E104" s="27" t="s">
        <v>1385</v>
      </c>
      <c r="F104" s="44" t="s">
        <v>1386</v>
      </c>
      <c r="G104" s="19" t="s">
        <v>1392</v>
      </c>
      <c r="H104" s="45" t="s">
        <v>1387</v>
      </c>
    </row>
    <row r="105" spans="1:8" ht="45.75" customHeight="1">
      <c r="A105" s="19" t="s">
        <v>1388</v>
      </c>
      <c r="C105" s="19" t="s">
        <v>401</v>
      </c>
      <c r="D105" s="19" t="s">
        <v>53</v>
      </c>
      <c r="E105" s="27">
        <v>40963</v>
      </c>
      <c r="F105" s="44" t="s">
        <v>1389</v>
      </c>
      <c r="G105" s="19" t="s">
        <v>1391</v>
      </c>
      <c r="H105" s="45" t="s">
        <v>1390</v>
      </c>
    </row>
    <row r="106" spans="1:8" ht="45.75" customHeight="1">
      <c r="A106" s="19" t="s">
        <v>1393</v>
      </c>
      <c r="C106" s="19" t="s">
        <v>401</v>
      </c>
      <c r="D106" s="19" t="s">
        <v>53</v>
      </c>
      <c r="E106" s="27">
        <v>41318</v>
      </c>
      <c r="F106" s="44" t="s">
        <v>1394</v>
      </c>
      <c r="G106" s="19" t="s">
        <v>1395</v>
      </c>
      <c r="H106" s="45" t="s">
        <v>1396</v>
      </c>
    </row>
    <row r="107" spans="1:8" ht="28.5">
      <c r="A107" s="4" t="s">
        <v>327</v>
      </c>
      <c r="B107" s="4" t="s">
        <v>58</v>
      </c>
      <c r="C107" s="4" t="s">
        <v>401</v>
      </c>
      <c r="D107" s="4" t="s">
        <v>53</v>
      </c>
      <c r="E107" s="5" t="s">
        <v>1385</v>
      </c>
      <c r="F107" s="17" t="s">
        <v>1397</v>
      </c>
      <c r="G107" s="4" t="s">
        <v>1398</v>
      </c>
      <c r="H107" s="4" t="s">
        <v>1399</v>
      </c>
    </row>
    <row r="108" spans="1:8" ht="57">
      <c r="A108" s="14" t="s">
        <v>1400</v>
      </c>
      <c r="B108" s="14"/>
      <c r="C108" s="14" t="s">
        <v>401</v>
      </c>
      <c r="D108" s="14" t="s">
        <v>53</v>
      </c>
      <c r="E108" s="35" t="s">
        <v>1385</v>
      </c>
      <c r="F108" s="20" t="s">
        <v>1401</v>
      </c>
      <c r="G108" s="14" t="s">
        <v>1402</v>
      </c>
      <c r="H108" s="14" t="s">
        <v>1403</v>
      </c>
    </row>
    <row r="109" spans="1:8" ht="28.5">
      <c r="A109" s="14" t="s">
        <v>408</v>
      </c>
      <c r="B109" s="4" t="s">
        <v>517</v>
      </c>
      <c r="C109" s="4" t="s">
        <v>648</v>
      </c>
      <c r="D109" s="4" t="s">
        <v>1050</v>
      </c>
      <c r="E109" s="5">
        <v>40939</v>
      </c>
      <c r="F109" s="17">
        <v>3600</v>
      </c>
      <c r="G109" s="4" t="s">
        <v>430</v>
      </c>
      <c r="H109" s="46" t="s">
        <v>60</v>
      </c>
    </row>
    <row r="110" spans="1:8" ht="14.25">
      <c r="A110" s="4" t="s">
        <v>157</v>
      </c>
      <c r="B110" s="4" t="s">
        <v>579</v>
      </c>
      <c r="C110" s="4" t="s">
        <v>135</v>
      </c>
      <c r="D110" s="4" t="s">
        <v>356</v>
      </c>
      <c r="E110" s="5">
        <v>40975</v>
      </c>
      <c r="F110" s="17">
        <v>5100</v>
      </c>
      <c r="G110" s="4" t="s">
        <v>209</v>
      </c>
      <c r="H110" s="46" t="s">
        <v>838</v>
      </c>
    </row>
    <row r="111" spans="1:8" ht="14.25">
      <c r="A111" s="4" t="s">
        <v>1020</v>
      </c>
      <c r="B111" s="4" t="s">
        <v>108</v>
      </c>
      <c r="C111" s="4" t="s">
        <v>246</v>
      </c>
      <c r="D111" s="4" t="s">
        <v>1009</v>
      </c>
      <c r="E111" s="5">
        <v>40969</v>
      </c>
      <c r="F111" s="17" t="s">
        <v>497</v>
      </c>
      <c r="G111" s="4" t="s">
        <v>209</v>
      </c>
      <c r="H111" s="7" t="str">
        <f>HYPERLINK("http://www.llu.edu/chdmm/utp-program.html","http://www.llu.edu/chdmm/utp-program.html")</f>
        <v>http://www.llu.edu/chdmm/utp-program.html</v>
      </c>
    </row>
    <row r="112" spans="1:8" ht="28.5">
      <c r="A112" s="4" t="s">
        <v>99</v>
      </c>
      <c r="B112" s="4" t="s">
        <v>974</v>
      </c>
      <c r="C112" s="4" t="s">
        <v>491</v>
      </c>
      <c r="D112" s="4" t="s">
        <v>762</v>
      </c>
      <c r="E112" s="5">
        <v>40558</v>
      </c>
      <c r="F112" s="17" t="s">
        <v>626</v>
      </c>
      <c r="G112" s="4" t="s">
        <v>497</v>
      </c>
      <c r="H112" s="46" t="s">
        <v>182</v>
      </c>
    </row>
    <row r="113" spans="1:8" ht="28.5">
      <c r="A113" s="4" t="s">
        <v>31</v>
      </c>
      <c r="B113" s="4" t="s">
        <v>1008</v>
      </c>
      <c r="C113" s="4" t="s">
        <v>1148</v>
      </c>
      <c r="D113" s="4" t="s">
        <v>729</v>
      </c>
      <c r="E113" s="5">
        <v>40949</v>
      </c>
      <c r="F113" s="17">
        <v>4000</v>
      </c>
      <c r="G113" s="4" t="s">
        <v>467</v>
      </c>
      <c r="H113" s="46" t="s">
        <v>227</v>
      </c>
    </row>
    <row r="114" spans="1:8" ht="42.75">
      <c r="A114" s="4" t="s">
        <v>993</v>
      </c>
      <c r="B114" s="4" t="s">
        <v>1010</v>
      </c>
      <c r="C114" s="4" t="s">
        <v>904</v>
      </c>
      <c r="D114" s="4" t="s">
        <v>551</v>
      </c>
      <c r="E114" s="5">
        <v>40606</v>
      </c>
      <c r="F114" s="20"/>
      <c r="G114" s="4" t="s">
        <v>430</v>
      </c>
      <c r="H114" s="46" t="s">
        <v>748</v>
      </c>
    </row>
    <row r="115" spans="1:8" ht="28.5">
      <c r="A115" s="14" t="s">
        <v>953</v>
      </c>
      <c r="B115" s="4" t="s">
        <v>237</v>
      </c>
      <c r="C115" s="4" t="s">
        <v>714</v>
      </c>
      <c r="D115" s="4" t="s">
        <v>226</v>
      </c>
      <c r="E115" s="5">
        <v>40603</v>
      </c>
      <c r="F115" s="17">
        <v>4500</v>
      </c>
      <c r="G115" s="4" t="s">
        <v>209</v>
      </c>
      <c r="H115" s="46" t="s">
        <v>666</v>
      </c>
    </row>
    <row r="116" spans="1:8" ht="57">
      <c r="A116" s="4" t="s">
        <v>562</v>
      </c>
      <c r="B116" s="4" t="s">
        <v>553</v>
      </c>
      <c r="C116" s="4" t="s">
        <v>755</v>
      </c>
      <c r="D116" s="4" t="s">
        <v>1022</v>
      </c>
      <c r="E116" s="5">
        <v>40558</v>
      </c>
      <c r="F116" s="17" t="s">
        <v>1023</v>
      </c>
      <c r="G116" s="4" t="s">
        <v>497</v>
      </c>
      <c r="H116" s="46" t="s">
        <v>174</v>
      </c>
    </row>
    <row r="117" spans="1:8" ht="14.25">
      <c r="A117" s="4" t="s">
        <v>743</v>
      </c>
      <c r="B117" s="4" t="s">
        <v>298</v>
      </c>
      <c r="C117" s="4" t="s">
        <v>195</v>
      </c>
      <c r="D117" s="4" t="s">
        <v>945</v>
      </c>
      <c r="E117" s="5">
        <v>40589</v>
      </c>
      <c r="F117" s="17">
        <v>1700</v>
      </c>
      <c r="G117" s="4" t="s">
        <v>497</v>
      </c>
      <c r="H117" s="46" t="s">
        <v>214</v>
      </c>
    </row>
    <row r="118" spans="1:8" ht="28.5">
      <c r="A118" s="19" t="s">
        <v>1224</v>
      </c>
      <c r="B118" s="19" t="s">
        <v>1225</v>
      </c>
      <c r="C118" s="19" t="s">
        <v>1226</v>
      </c>
      <c r="D118" s="19" t="s">
        <v>466</v>
      </c>
      <c r="E118" s="27">
        <v>40940</v>
      </c>
      <c r="F118" s="44" t="s">
        <v>497</v>
      </c>
      <c r="G118" s="19" t="s">
        <v>497</v>
      </c>
      <c r="H118" s="19" t="s">
        <v>1227</v>
      </c>
    </row>
    <row r="119" spans="1:8" ht="57">
      <c r="A119" s="4" t="s">
        <v>332</v>
      </c>
      <c r="B119" s="4" t="s">
        <v>936</v>
      </c>
      <c r="C119" s="4" t="s">
        <v>330</v>
      </c>
      <c r="D119" s="4" t="s">
        <v>303</v>
      </c>
      <c r="E119" s="5">
        <v>40967</v>
      </c>
      <c r="F119" s="17">
        <v>4300</v>
      </c>
      <c r="G119" s="4" t="s">
        <v>618</v>
      </c>
      <c r="H119" s="46" t="s">
        <v>872</v>
      </c>
    </row>
    <row r="120" spans="1:8" ht="28.5">
      <c r="A120" s="4" t="s">
        <v>711</v>
      </c>
      <c r="B120" s="4" t="s">
        <v>569</v>
      </c>
      <c r="C120" s="4" t="s">
        <v>1031</v>
      </c>
      <c r="D120" s="4" t="s">
        <v>147</v>
      </c>
      <c r="E120" s="5">
        <v>40603</v>
      </c>
      <c r="F120" s="17">
        <v>4000</v>
      </c>
      <c r="G120" s="4" t="s">
        <v>1045</v>
      </c>
      <c r="H120" s="46" t="s">
        <v>865</v>
      </c>
    </row>
    <row r="121" spans="1:8" ht="28.5">
      <c r="A121" s="4" t="s">
        <v>333</v>
      </c>
      <c r="B121" s="4" t="s">
        <v>26</v>
      </c>
      <c r="C121" s="4" t="s">
        <v>161</v>
      </c>
      <c r="D121" s="4" t="s">
        <v>261</v>
      </c>
      <c r="E121" s="5">
        <v>40954</v>
      </c>
      <c r="F121" s="17">
        <v>4600</v>
      </c>
      <c r="G121" s="4" t="s">
        <v>497</v>
      </c>
      <c r="H121" s="46" t="s">
        <v>861</v>
      </c>
    </row>
    <row r="122" spans="1:8" ht="57">
      <c r="A122" s="14" t="s">
        <v>1419</v>
      </c>
      <c r="B122" s="14"/>
      <c r="C122" s="4" t="s">
        <v>161</v>
      </c>
      <c r="D122" s="4" t="s">
        <v>261</v>
      </c>
      <c r="E122" s="35">
        <v>41306</v>
      </c>
      <c r="F122" s="20" t="s">
        <v>1420</v>
      </c>
      <c r="G122" s="14" t="s">
        <v>1421</v>
      </c>
      <c r="H122" s="48" t="s">
        <v>1422</v>
      </c>
    </row>
    <row r="123" spans="1:8" ht="28.5">
      <c r="A123" t="s">
        <v>1603</v>
      </c>
      <c r="B123" s="14"/>
      <c r="C123" s="14" t="s">
        <v>161</v>
      </c>
      <c r="D123" s="14" t="s">
        <v>261</v>
      </c>
      <c r="E123" s="35">
        <v>41299</v>
      </c>
      <c r="F123" s="20" t="s">
        <v>497</v>
      </c>
      <c r="G123" s="14" t="s">
        <v>1544</v>
      </c>
      <c r="H123" s="48" t="s">
        <v>1604</v>
      </c>
    </row>
    <row r="124" spans="1:8" ht="28.5">
      <c r="A124" s="4" t="s">
        <v>1015</v>
      </c>
      <c r="B124" s="4" t="s">
        <v>1021</v>
      </c>
      <c r="C124" s="4" t="s">
        <v>947</v>
      </c>
      <c r="D124" s="4" t="s">
        <v>1013</v>
      </c>
      <c r="E124" s="5">
        <v>40940</v>
      </c>
      <c r="F124" s="17">
        <v>5000</v>
      </c>
      <c r="G124" s="4" t="s">
        <v>209</v>
      </c>
      <c r="H124" s="46" t="s">
        <v>109</v>
      </c>
    </row>
    <row r="125" spans="1:8" ht="28.5">
      <c r="A125" s="14" t="s">
        <v>668</v>
      </c>
      <c r="B125" s="4" t="s">
        <v>814</v>
      </c>
      <c r="C125" s="4" t="s">
        <v>409</v>
      </c>
      <c r="D125" s="4" t="s">
        <v>1151</v>
      </c>
      <c r="E125" s="5">
        <v>40954</v>
      </c>
      <c r="F125" s="17">
        <v>3500</v>
      </c>
      <c r="G125" s="4" t="s">
        <v>850</v>
      </c>
      <c r="H125" s="46" t="s">
        <v>197</v>
      </c>
    </row>
    <row r="126" spans="1:8" ht="57">
      <c r="A126" s="4" t="s">
        <v>985</v>
      </c>
      <c r="B126" s="4" t="s">
        <v>574</v>
      </c>
      <c r="C126" s="4" t="s">
        <v>988</v>
      </c>
      <c r="D126" s="4" t="s">
        <v>690</v>
      </c>
      <c r="E126" s="5">
        <v>41306</v>
      </c>
      <c r="F126" s="17" t="s">
        <v>1435</v>
      </c>
      <c r="G126" s="4" t="s">
        <v>1391</v>
      </c>
      <c r="H126" s="46" t="s">
        <v>1434</v>
      </c>
    </row>
    <row r="127" spans="1:8" ht="28.5">
      <c r="A127" s="19" t="s">
        <v>1126</v>
      </c>
      <c r="B127" s="19" t="s">
        <v>1127</v>
      </c>
      <c r="C127" s="19" t="s">
        <v>1125</v>
      </c>
      <c r="D127" s="19" t="s">
        <v>1124</v>
      </c>
      <c r="E127" s="19" t="s">
        <v>1265</v>
      </c>
      <c r="F127" s="44">
        <v>2500</v>
      </c>
      <c r="G127" s="19" t="s">
        <v>467</v>
      </c>
      <c r="H127" s="45" t="s">
        <v>1123</v>
      </c>
    </row>
    <row r="128" spans="1:8" ht="28.5">
      <c r="A128" s="19" t="s">
        <v>1112</v>
      </c>
      <c r="B128" s="19" t="s">
        <v>745</v>
      </c>
      <c r="C128" s="19" t="s">
        <v>1113</v>
      </c>
      <c r="D128" s="19" t="s">
        <v>1114</v>
      </c>
      <c r="E128" s="27">
        <v>40969</v>
      </c>
      <c r="F128" s="44">
        <v>3200</v>
      </c>
      <c r="G128" s="19" t="s">
        <v>1115</v>
      </c>
      <c r="H128" s="45" t="s">
        <v>1116</v>
      </c>
    </row>
    <row r="129" spans="1:8" ht="14.25">
      <c r="A129" s="4" t="s">
        <v>345</v>
      </c>
      <c r="B129" s="4" t="s">
        <v>179</v>
      </c>
      <c r="C129" s="4" t="s">
        <v>126</v>
      </c>
      <c r="D129" s="4" t="s">
        <v>818</v>
      </c>
      <c r="E129" s="5">
        <v>40940</v>
      </c>
      <c r="F129" s="17">
        <v>3900</v>
      </c>
      <c r="G129" s="4" t="s">
        <v>1159</v>
      </c>
      <c r="H129" s="46" t="s">
        <v>1130</v>
      </c>
    </row>
    <row r="130" spans="1:8" ht="71.25">
      <c r="A130" s="19" t="s">
        <v>1660</v>
      </c>
      <c r="B130" s="14"/>
      <c r="C130" s="19" t="s">
        <v>1659</v>
      </c>
      <c r="D130" s="19" t="s">
        <v>1661</v>
      </c>
      <c r="E130" s="35">
        <v>41306</v>
      </c>
      <c r="F130" s="20">
        <v>3200</v>
      </c>
      <c r="G130" s="14" t="s">
        <v>1662</v>
      </c>
      <c r="H130" s="48" t="s">
        <v>1663</v>
      </c>
    </row>
    <row r="131" spans="1:8" ht="28.5">
      <c r="A131" s="4" t="s">
        <v>502</v>
      </c>
      <c r="B131" s="4" t="s">
        <v>726</v>
      </c>
      <c r="C131" s="4" t="s">
        <v>475</v>
      </c>
      <c r="D131" s="4" t="s">
        <v>54</v>
      </c>
      <c r="E131" s="5">
        <v>40564</v>
      </c>
      <c r="F131" s="17" t="s">
        <v>778</v>
      </c>
      <c r="G131" s="4" t="s">
        <v>219</v>
      </c>
      <c r="H131" s="46" t="s">
        <v>1249</v>
      </c>
    </row>
    <row r="132" spans="1:8" ht="71.25">
      <c r="A132" s="4" t="s">
        <v>476</v>
      </c>
      <c r="B132" s="4" t="s">
        <v>826</v>
      </c>
      <c r="C132" s="4" t="s">
        <v>476</v>
      </c>
      <c r="D132" s="4" t="s">
        <v>220</v>
      </c>
      <c r="E132" s="5">
        <v>40969</v>
      </c>
      <c r="F132" s="17" t="s">
        <v>329</v>
      </c>
      <c r="G132" s="4" t="s">
        <v>497</v>
      </c>
      <c r="H132" s="46" t="s">
        <v>926</v>
      </c>
    </row>
    <row r="133" spans="1:8" ht="28.5">
      <c r="A133" s="4" t="s">
        <v>464</v>
      </c>
      <c r="B133" s="4" t="s">
        <v>346</v>
      </c>
      <c r="C133" s="4" t="s">
        <v>1024</v>
      </c>
      <c r="D133" s="4" t="s">
        <v>1134</v>
      </c>
      <c r="E133" s="5">
        <v>40954</v>
      </c>
      <c r="F133" s="17">
        <v>4800</v>
      </c>
      <c r="G133" s="4" t="s">
        <v>497</v>
      </c>
      <c r="H133" s="46" t="str">
        <f>HYPERLINK("http://web.mit.edu/be/education/reu.htm","http://web.mit.edu/be/education/reu.htm")</f>
        <v>http://web.mit.edu/be/education/reu.htm</v>
      </c>
    </row>
    <row r="134" spans="1:8" ht="28.5">
      <c r="A134" s="68" t="s">
        <v>1616</v>
      </c>
      <c r="B134" s="68" t="s">
        <v>1617</v>
      </c>
      <c r="C134" s="68" t="s">
        <v>1024</v>
      </c>
      <c r="D134" s="68" t="s">
        <v>261</v>
      </c>
      <c r="E134" s="69">
        <v>41304</v>
      </c>
      <c r="F134" s="70" t="s">
        <v>1618</v>
      </c>
      <c r="G134" s="68" t="s">
        <v>1619</v>
      </c>
      <c r="H134" s="71" t="s">
        <v>1620</v>
      </c>
    </row>
    <row r="135" spans="1:8" ht="42.75">
      <c r="A135" s="19" t="s">
        <v>1090</v>
      </c>
      <c r="B135" s="19" t="s">
        <v>120</v>
      </c>
      <c r="C135" s="4" t="s">
        <v>665</v>
      </c>
      <c r="D135" s="4" t="s">
        <v>735</v>
      </c>
      <c r="E135" s="19" t="s">
        <v>1250</v>
      </c>
      <c r="F135" s="25">
        <v>3500</v>
      </c>
      <c r="G135" s="19" t="s">
        <v>209</v>
      </c>
      <c r="H135" s="45" t="s">
        <v>1091</v>
      </c>
    </row>
    <row r="136" spans="1:8" ht="28.5">
      <c r="A136" s="19" t="s">
        <v>1283</v>
      </c>
      <c r="B136" s="19" t="s">
        <v>1284</v>
      </c>
      <c r="C136" s="19" t="s">
        <v>1285</v>
      </c>
      <c r="E136" s="27">
        <v>40925</v>
      </c>
      <c r="F136" s="44">
        <v>4000</v>
      </c>
      <c r="G136" s="19" t="s">
        <v>209</v>
      </c>
      <c r="H136" s="45" t="s">
        <v>1286</v>
      </c>
    </row>
    <row r="137" spans="1:8" ht="28.5">
      <c r="A137" s="14" t="s">
        <v>200</v>
      </c>
      <c r="B137" s="4" t="s">
        <v>210</v>
      </c>
      <c r="C137" s="4" t="s">
        <v>1036</v>
      </c>
      <c r="D137" s="4" t="s">
        <v>118</v>
      </c>
      <c r="E137" s="5">
        <v>40589</v>
      </c>
      <c r="F137" s="17">
        <v>4500</v>
      </c>
      <c r="G137" s="4" t="s">
        <v>467</v>
      </c>
      <c r="H137" s="46" t="s">
        <v>168</v>
      </c>
    </row>
    <row r="138" spans="1:8" ht="42.75">
      <c r="A138" s="19" t="s">
        <v>1758</v>
      </c>
      <c r="B138" s="14" t="s">
        <v>1482</v>
      </c>
      <c r="C138" s="19" t="s">
        <v>1755</v>
      </c>
      <c r="D138" s="14" t="s">
        <v>376</v>
      </c>
      <c r="E138" s="35">
        <v>41334</v>
      </c>
      <c r="F138" s="20" t="s">
        <v>1463</v>
      </c>
      <c r="G138" s="14" t="s">
        <v>1757</v>
      </c>
      <c r="H138" s="48" t="s">
        <v>1756</v>
      </c>
    </row>
    <row r="139" spans="1:8" ht="85.5">
      <c r="A139" s="4" t="s">
        <v>271</v>
      </c>
      <c r="B139" s="4" t="s">
        <v>438</v>
      </c>
      <c r="C139" s="4" t="s">
        <v>1139</v>
      </c>
      <c r="D139" s="4" t="s">
        <v>508</v>
      </c>
      <c r="E139" s="5">
        <v>40630</v>
      </c>
      <c r="F139" s="17">
        <v>3600</v>
      </c>
      <c r="G139" s="4" t="s">
        <v>430</v>
      </c>
      <c r="H139" s="46" t="s">
        <v>1153</v>
      </c>
    </row>
    <row r="140" spans="1:8" ht="28.5">
      <c r="A140" s="4" t="s">
        <v>964</v>
      </c>
      <c r="B140" s="4" t="s">
        <v>771</v>
      </c>
      <c r="C140" s="4" t="s">
        <v>358</v>
      </c>
      <c r="D140" s="4" t="s">
        <v>536</v>
      </c>
      <c r="E140" s="5" t="s">
        <v>497</v>
      </c>
      <c r="F140" s="17">
        <v>4500</v>
      </c>
      <c r="G140" s="4" t="s">
        <v>209</v>
      </c>
      <c r="H140" s="46" t="s">
        <v>1269</v>
      </c>
    </row>
    <row r="141" spans="1:8" ht="28.5">
      <c r="A141" s="4" t="s">
        <v>255</v>
      </c>
      <c r="B141" s="4" t="s">
        <v>304</v>
      </c>
      <c r="C141" s="4" t="s">
        <v>793</v>
      </c>
      <c r="D141" s="4" t="s">
        <v>376</v>
      </c>
      <c r="E141" s="5">
        <v>40969</v>
      </c>
      <c r="F141" s="17" t="s">
        <v>102</v>
      </c>
      <c r="G141" s="4" t="s">
        <v>857</v>
      </c>
      <c r="H141" s="46" t="s">
        <v>1261</v>
      </c>
    </row>
    <row r="142" spans="1:8" ht="28.5">
      <c r="A142" s="14" t="s">
        <v>1640</v>
      </c>
      <c r="B142" s="14" t="s">
        <v>1641</v>
      </c>
      <c r="C142" s="14" t="s">
        <v>1639</v>
      </c>
      <c r="D142" s="14" t="s">
        <v>1642</v>
      </c>
      <c r="E142" s="35">
        <v>41333</v>
      </c>
      <c r="F142" s="20" t="s">
        <v>1643</v>
      </c>
      <c r="G142" s="14" t="s">
        <v>1644</v>
      </c>
      <c r="H142" s="48" t="s">
        <v>1645</v>
      </c>
    </row>
    <row r="143" spans="1:8" ht="71.25">
      <c r="A143" s="4" t="s">
        <v>823</v>
      </c>
      <c r="B143" s="4" t="s">
        <v>300</v>
      </c>
      <c r="C143" s="4" t="s">
        <v>733</v>
      </c>
      <c r="D143" s="4" t="s">
        <v>695</v>
      </c>
      <c r="E143" s="5">
        <v>40921</v>
      </c>
      <c r="F143" s="17">
        <v>3000</v>
      </c>
      <c r="G143" s="4" t="s">
        <v>209</v>
      </c>
      <c r="H143" s="46" t="s">
        <v>602</v>
      </c>
    </row>
    <row r="144" spans="1:8" ht="28.5">
      <c r="A144" s="19" t="s">
        <v>1267</v>
      </c>
      <c r="B144" s="19" t="s">
        <v>731</v>
      </c>
      <c r="C144" s="19" t="s">
        <v>1188</v>
      </c>
      <c r="D144" s="19" t="s">
        <v>735</v>
      </c>
      <c r="E144" s="27">
        <v>41014</v>
      </c>
      <c r="F144" s="44" t="s">
        <v>497</v>
      </c>
      <c r="G144" s="19" t="s">
        <v>209</v>
      </c>
      <c r="H144" s="45" t="s">
        <v>188</v>
      </c>
    </row>
    <row r="145" spans="1:8" ht="57">
      <c r="A145" s="4" t="s">
        <v>848</v>
      </c>
      <c r="B145" s="4" t="s">
        <v>569</v>
      </c>
      <c r="C145" s="4" t="s">
        <v>279</v>
      </c>
      <c r="D145" s="14"/>
      <c r="E145" s="5">
        <v>40969</v>
      </c>
      <c r="F145" s="17" t="s">
        <v>201</v>
      </c>
      <c r="G145" s="4" t="s">
        <v>497</v>
      </c>
      <c r="H145" s="46" t="s">
        <v>513</v>
      </c>
    </row>
    <row r="146" spans="1:8" ht="28.5">
      <c r="A146" s="4" t="s">
        <v>251</v>
      </c>
      <c r="B146" s="4" t="s">
        <v>432</v>
      </c>
      <c r="C146" s="4" t="s">
        <v>908</v>
      </c>
      <c r="D146" s="4" t="s">
        <v>306</v>
      </c>
      <c r="E146" s="5">
        <v>40963</v>
      </c>
      <c r="F146" s="17">
        <v>4000</v>
      </c>
      <c r="G146" s="4" t="s">
        <v>209</v>
      </c>
      <c r="H146" s="46" t="s">
        <v>525</v>
      </c>
    </row>
    <row r="147" spans="1:8" ht="28.5">
      <c r="A147" s="14" t="s">
        <v>281</v>
      </c>
      <c r="B147" s="4" t="s">
        <v>1152</v>
      </c>
      <c r="C147" s="4" t="s">
        <v>958</v>
      </c>
      <c r="D147" s="4" t="s">
        <v>1144</v>
      </c>
      <c r="E147" s="5">
        <v>40961</v>
      </c>
      <c r="F147" s="17">
        <v>4000</v>
      </c>
      <c r="G147" s="4" t="s">
        <v>850</v>
      </c>
      <c r="H147" s="46" t="s">
        <v>593</v>
      </c>
    </row>
    <row r="148" spans="1:8" ht="57">
      <c r="A148" s="14" t="s">
        <v>268</v>
      </c>
      <c r="B148" s="4" t="s">
        <v>1042</v>
      </c>
      <c r="C148" s="4" t="s">
        <v>958</v>
      </c>
      <c r="D148" s="4" t="s">
        <v>1144</v>
      </c>
      <c r="E148" s="5" t="s">
        <v>1275</v>
      </c>
      <c r="F148" s="17" t="s">
        <v>697</v>
      </c>
      <c r="G148" s="4" t="s">
        <v>144</v>
      </c>
      <c r="H148" s="46" t="s">
        <v>428</v>
      </c>
    </row>
    <row r="149" spans="1:8" ht="28.5">
      <c r="A149" s="19" t="s">
        <v>1231</v>
      </c>
      <c r="B149" s="19" t="s">
        <v>1235</v>
      </c>
      <c r="C149" s="19" t="s">
        <v>242</v>
      </c>
      <c r="D149" s="19" t="s">
        <v>118</v>
      </c>
      <c r="E149" s="27" t="s">
        <v>1234</v>
      </c>
      <c r="F149" s="44">
        <v>4500</v>
      </c>
      <c r="G149" s="19" t="s">
        <v>1232</v>
      </c>
      <c r="H149" s="45" t="s">
        <v>1233</v>
      </c>
    </row>
    <row r="150" spans="1:8" ht="28.5">
      <c r="A150" s="4" t="s">
        <v>657</v>
      </c>
      <c r="B150" s="4" t="s">
        <v>238</v>
      </c>
      <c r="C150" s="4" t="s">
        <v>242</v>
      </c>
      <c r="D150" s="4" t="s">
        <v>118</v>
      </c>
      <c r="E150" s="5">
        <v>40954</v>
      </c>
      <c r="F150" s="17">
        <v>4000</v>
      </c>
      <c r="G150" s="4" t="s">
        <v>467</v>
      </c>
      <c r="H150" s="46" t="s">
        <v>987</v>
      </c>
    </row>
    <row r="151" spans="1:8" ht="42.75">
      <c r="A151" s="19" t="s">
        <v>636</v>
      </c>
      <c r="B151" s="15" t="s">
        <v>635</v>
      </c>
      <c r="C151" s="51" t="s">
        <v>242</v>
      </c>
      <c r="D151" s="19" t="s">
        <v>118</v>
      </c>
      <c r="E151" s="19" t="s">
        <v>634</v>
      </c>
      <c r="F151" s="44">
        <v>4000</v>
      </c>
      <c r="G151" s="19" t="s">
        <v>430</v>
      </c>
      <c r="H151" s="45" t="s">
        <v>638</v>
      </c>
    </row>
    <row r="152" spans="1:8" ht="14.25">
      <c r="A152" s="4" t="s">
        <v>52</v>
      </c>
      <c r="B152" s="4" t="s">
        <v>1021</v>
      </c>
      <c r="C152" s="4" t="s">
        <v>750</v>
      </c>
      <c r="D152" s="4" t="s">
        <v>581</v>
      </c>
      <c r="E152" s="5" t="s">
        <v>497</v>
      </c>
      <c r="F152" s="17">
        <v>4200</v>
      </c>
      <c r="G152" s="4" t="s">
        <v>209</v>
      </c>
      <c r="H152" s="46" t="s">
        <v>418</v>
      </c>
    </row>
    <row r="153" spans="1:8" ht="28.5">
      <c r="A153" s="4" t="s">
        <v>646</v>
      </c>
      <c r="B153" s="4" t="s">
        <v>856</v>
      </c>
      <c r="C153" s="4" t="s">
        <v>572</v>
      </c>
      <c r="D153" s="4" t="s">
        <v>261</v>
      </c>
      <c r="E153" s="5">
        <v>40914</v>
      </c>
      <c r="F153" s="17" t="s">
        <v>37</v>
      </c>
      <c r="G153" s="4" t="s">
        <v>857</v>
      </c>
      <c r="H153" s="46" t="s">
        <v>910</v>
      </c>
    </row>
    <row r="154" spans="1:8" ht="99.75">
      <c r="A154" s="14" t="s">
        <v>288</v>
      </c>
      <c r="B154" s="4" t="s">
        <v>688</v>
      </c>
      <c r="C154" s="4" t="s">
        <v>1279</v>
      </c>
      <c r="D154" s="4" t="s">
        <v>735</v>
      </c>
      <c r="E154" s="5">
        <v>40940</v>
      </c>
      <c r="F154" s="17">
        <v>3500</v>
      </c>
      <c r="G154" s="4" t="s">
        <v>497</v>
      </c>
      <c r="H154" s="46" t="s">
        <v>535</v>
      </c>
    </row>
    <row r="155" spans="1:8" ht="38.25">
      <c r="A155" s="37" t="s">
        <v>1609</v>
      </c>
      <c r="B155" s="18" t="s">
        <v>1610</v>
      </c>
      <c r="C155" s="18" t="s">
        <v>1611</v>
      </c>
      <c r="D155" s="14" t="s">
        <v>1612</v>
      </c>
      <c r="E155" s="35">
        <v>41295</v>
      </c>
      <c r="F155" s="20" t="s">
        <v>1613</v>
      </c>
      <c r="G155" s="14" t="s">
        <v>497</v>
      </c>
      <c r="H155" s="36" t="s">
        <v>1614</v>
      </c>
    </row>
    <row r="156" spans="1:8" ht="28.5">
      <c r="A156" s="14" t="s">
        <v>482</v>
      </c>
      <c r="B156" s="4" t="s">
        <v>249</v>
      </c>
      <c r="C156" s="4" t="s">
        <v>1051</v>
      </c>
      <c r="D156" s="4" t="s">
        <v>445</v>
      </c>
      <c r="E156" s="5">
        <v>40637</v>
      </c>
      <c r="F156" s="17" t="s">
        <v>497</v>
      </c>
      <c r="G156" s="4" t="s">
        <v>209</v>
      </c>
      <c r="H156" s="46" t="s">
        <v>9</v>
      </c>
    </row>
    <row r="157" spans="1:8" ht="71.25">
      <c r="A157" s="19" t="s">
        <v>1228</v>
      </c>
      <c r="B157" s="19" t="s">
        <v>574</v>
      </c>
      <c r="C157" s="19" t="s">
        <v>1229</v>
      </c>
      <c r="D157" s="19" t="s">
        <v>570</v>
      </c>
      <c r="E157" s="27">
        <v>41306</v>
      </c>
      <c r="F157" s="44" t="s">
        <v>1494</v>
      </c>
      <c r="G157" s="19" t="s">
        <v>1493</v>
      </c>
      <c r="H157" s="45" t="s">
        <v>1230</v>
      </c>
    </row>
    <row r="158" spans="1:8" ht="28.5">
      <c r="A158" s="4" t="s">
        <v>675</v>
      </c>
      <c r="B158" s="4" t="s">
        <v>159</v>
      </c>
      <c r="C158" s="4" t="s">
        <v>840</v>
      </c>
      <c r="D158" s="4" t="s">
        <v>15</v>
      </c>
      <c r="E158" s="5">
        <v>40940</v>
      </c>
      <c r="F158" s="17">
        <v>1750</v>
      </c>
      <c r="G158" s="4" t="s">
        <v>497</v>
      </c>
      <c r="H158" s="46" t="s">
        <v>413</v>
      </c>
    </row>
    <row r="159" spans="1:8" ht="28.5">
      <c r="A159" s="37" t="s">
        <v>1528</v>
      </c>
      <c r="B159" s="14" t="s">
        <v>1529</v>
      </c>
      <c r="C159" s="14" t="s">
        <v>1530</v>
      </c>
      <c r="D159" s="14" t="s">
        <v>1531</v>
      </c>
      <c r="E159" s="55">
        <v>41320</v>
      </c>
      <c r="F159" s="20" t="s">
        <v>1532</v>
      </c>
      <c r="G159" s="14" t="s">
        <v>1533</v>
      </c>
      <c r="H159" s="56" t="s">
        <v>1534</v>
      </c>
    </row>
    <row r="160" spans="1:8" ht="28.5">
      <c r="A160" s="19" t="s">
        <v>1308</v>
      </c>
      <c r="B160" s="19" t="s">
        <v>1309</v>
      </c>
      <c r="C160" s="19" t="s">
        <v>151</v>
      </c>
      <c r="D160" s="19" t="s">
        <v>1310</v>
      </c>
      <c r="E160" s="27">
        <v>41001</v>
      </c>
      <c r="F160" s="44">
        <v>4600</v>
      </c>
      <c r="G160" s="19" t="s">
        <v>497</v>
      </c>
      <c r="H160" s="45" t="s">
        <v>1311</v>
      </c>
    </row>
    <row r="161" spans="1:8" ht="57">
      <c r="A161" s="4" t="s">
        <v>456</v>
      </c>
      <c r="B161" s="4" t="s">
        <v>526</v>
      </c>
      <c r="C161" s="4" t="s">
        <v>151</v>
      </c>
      <c r="D161" s="4" t="s">
        <v>205</v>
      </c>
      <c r="E161" s="5">
        <v>41001</v>
      </c>
      <c r="F161" s="17" t="s">
        <v>653</v>
      </c>
      <c r="G161" s="4" t="s">
        <v>209</v>
      </c>
      <c r="H161" s="46" t="s">
        <v>860</v>
      </c>
    </row>
    <row r="162" spans="1:8" ht="42.75">
      <c r="A162" s="4" t="s">
        <v>239</v>
      </c>
      <c r="B162" s="4" t="s">
        <v>831</v>
      </c>
      <c r="C162" s="4" t="s">
        <v>660</v>
      </c>
      <c r="D162" s="4" t="s">
        <v>205</v>
      </c>
      <c r="E162" s="5">
        <v>40634</v>
      </c>
      <c r="F162" s="17" t="s">
        <v>480</v>
      </c>
      <c r="G162" s="4" t="s">
        <v>857</v>
      </c>
      <c r="H162" s="46" t="s">
        <v>799</v>
      </c>
    </row>
    <row r="163" spans="1:8" ht="28.5">
      <c r="A163" s="19" t="s">
        <v>1327</v>
      </c>
      <c r="B163" s="19" t="s">
        <v>1330</v>
      </c>
      <c r="C163" s="19" t="s">
        <v>208</v>
      </c>
      <c r="D163" s="19" t="s">
        <v>1331</v>
      </c>
      <c r="E163" s="27">
        <v>40956</v>
      </c>
      <c r="F163" s="44">
        <v>4000</v>
      </c>
      <c r="G163" s="19" t="s">
        <v>1328</v>
      </c>
      <c r="H163" s="45" t="s">
        <v>1329</v>
      </c>
    </row>
    <row r="164" spans="1:8" ht="85.5">
      <c r="A164" s="4" t="s">
        <v>812</v>
      </c>
      <c r="B164" s="4" t="s">
        <v>51</v>
      </c>
      <c r="C164" s="4" t="s">
        <v>208</v>
      </c>
      <c r="D164" s="4" t="s">
        <v>1000</v>
      </c>
      <c r="E164" s="5">
        <v>40954</v>
      </c>
      <c r="F164" s="17" t="s">
        <v>497</v>
      </c>
      <c r="G164" s="4" t="s">
        <v>497</v>
      </c>
      <c r="H164" s="46" t="s">
        <v>1158</v>
      </c>
    </row>
    <row r="165" spans="1:8" ht="57">
      <c r="A165" s="19" t="s">
        <v>1721</v>
      </c>
      <c r="B165" s="14" t="s">
        <v>1722</v>
      </c>
      <c r="C165" s="19" t="s">
        <v>1719</v>
      </c>
      <c r="D165" s="19" t="s">
        <v>1720</v>
      </c>
      <c r="E165" s="79">
        <v>41330</v>
      </c>
      <c r="F165" s="80">
        <v>7000</v>
      </c>
      <c r="G165" s="14" t="s">
        <v>1416</v>
      </c>
      <c r="H165" s="81" t="s">
        <v>1723</v>
      </c>
    </row>
    <row r="166" spans="1:8" ht="28.5">
      <c r="A166" s="4" t="s">
        <v>820</v>
      </c>
      <c r="B166" s="4" t="s">
        <v>930</v>
      </c>
      <c r="C166" s="4" t="s">
        <v>1046</v>
      </c>
      <c r="D166" s="4" t="s">
        <v>735</v>
      </c>
      <c r="E166" s="5">
        <v>40894</v>
      </c>
      <c r="F166" s="17">
        <v>4000</v>
      </c>
      <c r="G166" s="4" t="s">
        <v>497</v>
      </c>
      <c r="H166" s="46" t="s">
        <v>266</v>
      </c>
    </row>
    <row r="167" spans="1:8" ht="28.5">
      <c r="A167" s="14" t="s">
        <v>107</v>
      </c>
      <c r="B167" s="4" t="s">
        <v>705</v>
      </c>
      <c r="C167" s="4" t="s">
        <v>1046</v>
      </c>
      <c r="D167" s="4" t="s">
        <v>735</v>
      </c>
      <c r="E167" s="5">
        <v>40893</v>
      </c>
      <c r="F167" s="17" t="s">
        <v>497</v>
      </c>
      <c r="G167" s="4" t="s">
        <v>209</v>
      </c>
      <c r="H167" s="46" t="s">
        <v>558</v>
      </c>
    </row>
    <row r="168" spans="1:8" ht="42.75">
      <c r="A168" s="14" t="s">
        <v>1190</v>
      </c>
      <c r="B168" s="4" t="s">
        <v>94</v>
      </c>
      <c r="C168" s="4" t="s">
        <v>199</v>
      </c>
      <c r="D168" s="4" t="s">
        <v>8</v>
      </c>
      <c r="E168" s="5" t="s">
        <v>112</v>
      </c>
      <c r="F168" s="17" t="s">
        <v>497</v>
      </c>
      <c r="G168" s="4" t="s">
        <v>385</v>
      </c>
      <c r="H168" s="46" t="s">
        <v>938</v>
      </c>
    </row>
    <row r="169" spans="1:8" ht="28.5">
      <c r="A169" s="14" t="s">
        <v>1138</v>
      </c>
      <c r="B169" s="15" t="s">
        <v>447</v>
      </c>
      <c r="C169" s="4" t="s">
        <v>647</v>
      </c>
      <c r="D169" s="4" t="s">
        <v>220</v>
      </c>
      <c r="E169" s="5">
        <v>41306</v>
      </c>
      <c r="F169" s="17" t="s">
        <v>1615</v>
      </c>
      <c r="G169" s="33" t="s">
        <v>1421</v>
      </c>
      <c r="H169" s="46" t="s">
        <v>487</v>
      </c>
    </row>
    <row r="170" spans="1:8" ht="28.5">
      <c r="A170" s="19" t="s">
        <v>1080</v>
      </c>
      <c r="B170" s="4" t="s">
        <v>1081</v>
      </c>
      <c r="C170" s="4" t="s">
        <v>639</v>
      </c>
      <c r="D170" s="19" t="s">
        <v>1082</v>
      </c>
      <c r="E170" s="26" t="s">
        <v>1253</v>
      </c>
      <c r="F170" s="25">
        <v>3600</v>
      </c>
      <c r="G170" s="19" t="s">
        <v>1252</v>
      </c>
      <c r="H170" s="45" t="s">
        <v>1083</v>
      </c>
    </row>
    <row r="171" spans="1:8" ht="42.75" customHeight="1">
      <c r="A171" s="19" t="s">
        <v>640</v>
      </c>
      <c r="B171" s="15" t="s">
        <v>120</v>
      </c>
      <c r="C171" s="51" t="s">
        <v>639</v>
      </c>
      <c r="D171" s="19" t="s">
        <v>455</v>
      </c>
      <c r="E171" s="53">
        <v>41334</v>
      </c>
      <c r="F171" s="44" t="s">
        <v>1695</v>
      </c>
      <c r="G171" s="19" t="s">
        <v>1694</v>
      </c>
      <c r="H171" s="45" t="s">
        <v>637</v>
      </c>
    </row>
    <row r="172" spans="1:8" ht="57">
      <c r="A172" s="14" t="s">
        <v>271</v>
      </c>
      <c r="B172" s="4" t="s">
        <v>963</v>
      </c>
      <c r="C172" s="4" t="s">
        <v>639</v>
      </c>
      <c r="D172" s="4" t="s">
        <v>455</v>
      </c>
      <c r="E172" s="5">
        <v>40969</v>
      </c>
      <c r="F172" s="17" t="s">
        <v>796</v>
      </c>
      <c r="G172" s="4" t="s">
        <v>209</v>
      </c>
      <c r="H172" s="46" t="s">
        <v>373</v>
      </c>
    </row>
    <row r="173" spans="1:8" ht="71.25">
      <c r="A173" s="4" t="s">
        <v>270</v>
      </c>
      <c r="B173" s="4" t="s">
        <v>486</v>
      </c>
      <c r="C173" s="4" t="s">
        <v>875</v>
      </c>
      <c r="D173" s="4" t="s">
        <v>369</v>
      </c>
      <c r="E173" s="5">
        <v>40602</v>
      </c>
      <c r="F173" s="17">
        <v>4400</v>
      </c>
      <c r="G173" s="4" t="s">
        <v>209</v>
      </c>
      <c r="H173" s="46" t="s">
        <v>213</v>
      </c>
    </row>
    <row r="174" spans="1:8" ht="28.5">
      <c r="A174" s="4" t="s">
        <v>33</v>
      </c>
      <c r="B174" s="4" t="s">
        <v>41</v>
      </c>
      <c r="C174" s="4" t="s">
        <v>155</v>
      </c>
      <c r="D174" s="4" t="s">
        <v>167</v>
      </c>
      <c r="E174" s="5">
        <v>40983</v>
      </c>
      <c r="F174" s="17">
        <v>4000</v>
      </c>
      <c r="G174" s="4" t="s">
        <v>209</v>
      </c>
      <c r="H174" s="46" t="s">
        <v>263</v>
      </c>
    </row>
    <row r="175" spans="1:8" ht="28.5">
      <c r="A175" s="19" t="s">
        <v>545</v>
      </c>
      <c r="B175" s="19" t="s">
        <v>544</v>
      </c>
      <c r="C175" s="19" t="s">
        <v>543</v>
      </c>
      <c r="D175" s="19" t="s">
        <v>167</v>
      </c>
      <c r="E175" s="27">
        <v>40951</v>
      </c>
      <c r="F175" s="44">
        <v>4300</v>
      </c>
      <c r="G175" s="19" t="s">
        <v>209</v>
      </c>
      <c r="H175" s="45" t="s">
        <v>542</v>
      </c>
    </row>
    <row r="176" spans="1:8" ht="42.75">
      <c r="A176" s="4" t="s">
        <v>774</v>
      </c>
      <c r="B176" s="4" t="s">
        <v>770</v>
      </c>
      <c r="C176" s="4" t="s">
        <v>554</v>
      </c>
      <c r="D176" s="4" t="s">
        <v>226</v>
      </c>
      <c r="E176" s="5">
        <v>40969</v>
      </c>
      <c r="F176" s="17">
        <v>3400</v>
      </c>
      <c r="G176" s="4" t="s">
        <v>209</v>
      </c>
      <c r="H176" s="7" t="str">
        <f>HYPERLINK("http://www.cancer.northwestern.edu/research/training_travel/summer_research/index.cfm","http://www.cancer.northwestern.edu/research/training_travel/summer_research/index.cfm")</f>
        <v>http://www.cancer.northwestern.edu/research/training_travel/summer_research/index.cfm</v>
      </c>
    </row>
    <row r="177" spans="1:8" ht="28.5">
      <c r="A177" s="14" t="s">
        <v>25</v>
      </c>
      <c r="B177" s="4" t="s">
        <v>458</v>
      </c>
      <c r="C177" s="4" t="s">
        <v>248</v>
      </c>
      <c r="D177" s="4" t="s">
        <v>290</v>
      </c>
      <c r="E177" s="5" t="s">
        <v>76</v>
      </c>
      <c r="F177" s="17" t="s">
        <v>497</v>
      </c>
      <c r="G177" s="4" t="s">
        <v>209</v>
      </c>
      <c r="H177" s="46" t="s">
        <v>158</v>
      </c>
    </row>
    <row r="178" spans="1:8" ht="71.25">
      <c r="A178" s="14" t="s">
        <v>842</v>
      </c>
      <c r="B178" s="4" t="s">
        <v>371</v>
      </c>
      <c r="C178" s="4" t="s">
        <v>331</v>
      </c>
      <c r="D178" s="4" t="s">
        <v>735</v>
      </c>
      <c r="E178" s="5">
        <v>40940</v>
      </c>
      <c r="F178" s="17" t="s">
        <v>561</v>
      </c>
      <c r="G178" s="4" t="s">
        <v>209</v>
      </c>
      <c r="H178" s="46" t="s">
        <v>88</v>
      </c>
    </row>
    <row r="179" spans="1:8" ht="99.75">
      <c r="A179" s="14" t="s">
        <v>1680</v>
      </c>
      <c r="B179" s="19" t="s">
        <v>1679</v>
      </c>
      <c r="C179" s="14" t="s">
        <v>766</v>
      </c>
      <c r="D179" s="14" t="s">
        <v>822</v>
      </c>
      <c r="E179" s="35">
        <v>41306</v>
      </c>
      <c r="F179" s="20" t="s">
        <v>1642</v>
      </c>
      <c r="G179" s="14" t="s">
        <v>1514</v>
      </c>
      <c r="H179" s="48" t="s">
        <v>1681</v>
      </c>
    </row>
    <row r="180" spans="1:8" ht="28.5">
      <c r="A180" t="s">
        <v>1752</v>
      </c>
      <c r="B180" s="19" t="s">
        <v>1482</v>
      </c>
      <c r="C180" s="14" t="s">
        <v>449</v>
      </c>
      <c r="D180" s="14" t="s">
        <v>290</v>
      </c>
      <c r="E180" s="35" t="s">
        <v>1753</v>
      </c>
      <c r="F180" s="20" t="s">
        <v>1582</v>
      </c>
      <c r="G180" s="14" t="s">
        <v>1391</v>
      </c>
      <c r="H180" s="48" t="s">
        <v>1754</v>
      </c>
    </row>
    <row r="181" spans="1:8" ht="28.5">
      <c r="A181" s="4" t="s">
        <v>650</v>
      </c>
      <c r="B181" s="4" t="s">
        <v>291</v>
      </c>
      <c r="C181" s="4" t="s">
        <v>449</v>
      </c>
      <c r="D181" s="4" t="s">
        <v>290</v>
      </c>
      <c r="E181" s="5" t="s">
        <v>497</v>
      </c>
      <c r="F181" s="17">
        <v>4400</v>
      </c>
      <c r="G181" s="4" t="s">
        <v>497</v>
      </c>
      <c r="H181" s="46" t="s">
        <v>1246</v>
      </c>
    </row>
    <row r="182" spans="1:8" ht="42.75">
      <c r="A182" s="4" t="s">
        <v>739</v>
      </c>
      <c r="B182" s="4" t="s">
        <v>616</v>
      </c>
      <c r="C182" s="4" t="s">
        <v>440</v>
      </c>
      <c r="D182" s="4" t="s">
        <v>461</v>
      </c>
      <c r="E182" s="5" t="s">
        <v>773</v>
      </c>
      <c r="F182" s="17">
        <v>4000</v>
      </c>
      <c r="G182" s="4" t="s">
        <v>857</v>
      </c>
      <c r="H182" s="46" t="s">
        <v>1255</v>
      </c>
    </row>
    <row r="183" spans="1:8" ht="14.25">
      <c r="A183" s="4" t="s">
        <v>901</v>
      </c>
      <c r="B183" s="4" t="s">
        <v>816</v>
      </c>
      <c r="C183" s="4" t="s">
        <v>923</v>
      </c>
      <c r="D183" s="4" t="s">
        <v>186</v>
      </c>
      <c r="E183" s="5">
        <v>40651</v>
      </c>
      <c r="F183" s="17" t="s">
        <v>744</v>
      </c>
      <c r="G183" s="4" t="s">
        <v>209</v>
      </c>
      <c r="H183" s="7" t="str">
        <f>HYPERLINK("mailto:application@celgene.com","application@celgene.com")</f>
        <v>application@celgene.com</v>
      </c>
    </row>
    <row r="184" spans="1:8" ht="28.5">
      <c r="A184" s="4" t="s">
        <v>797</v>
      </c>
      <c r="B184" s="4" t="s">
        <v>742</v>
      </c>
      <c r="C184" s="4" t="s">
        <v>797</v>
      </c>
      <c r="D184" s="4" t="s">
        <v>186</v>
      </c>
      <c r="E184" s="5">
        <v>40603</v>
      </c>
      <c r="F184" s="17" t="s">
        <v>501</v>
      </c>
      <c r="G184" s="4" t="s">
        <v>430</v>
      </c>
      <c r="H184" s="46" t="str">
        <f>HYPERLINK("http://algae.ucsd.edu/edge.html","http://algae.ucsd.edu/edge.html")</f>
        <v>http://algae.ucsd.edu/edge.html</v>
      </c>
    </row>
    <row r="185" spans="1:8" ht="28.5">
      <c r="A185" s="4" t="s">
        <v>336</v>
      </c>
      <c r="B185" s="4" t="s">
        <v>831</v>
      </c>
      <c r="C185" s="4" t="s">
        <v>759</v>
      </c>
      <c r="D185" s="4" t="s">
        <v>186</v>
      </c>
      <c r="E185" s="5">
        <v>40609</v>
      </c>
      <c r="F185" s="17" t="s">
        <v>497</v>
      </c>
      <c r="G185" s="4" t="s">
        <v>722</v>
      </c>
      <c r="H185" s="7" t="str">
        <f>HYPERLINK("mailto:mcombs.sdsu@gmail.com","mcombs.sdsu@gmail.com")</f>
        <v>mcombs.sdsu@gmail.com</v>
      </c>
    </row>
    <row r="186" spans="1:8" ht="71.25">
      <c r="A186" s="19" t="s">
        <v>1098</v>
      </c>
      <c r="B186" s="19" t="s">
        <v>1099</v>
      </c>
      <c r="C186" s="4" t="s">
        <v>1100</v>
      </c>
      <c r="D186" s="4" t="s">
        <v>8</v>
      </c>
      <c r="E186" s="27">
        <v>40970</v>
      </c>
      <c r="F186" s="25">
        <v>4500</v>
      </c>
      <c r="G186" s="19" t="s">
        <v>209</v>
      </c>
      <c r="H186" s="45" t="s">
        <v>1101</v>
      </c>
    </row>
    <row r="187" spans="1:8" ht="28.5">
      <c r="A187" s="19" t="s">
        <v>1092</v>
      </c>
      <c r="B187" s="19" t="s">
        <v>1093</v>
      </c>
      <c r="C187" s="4" t="s">
        <v>1094</v>
      </c>
      <c r="D187" s="19" t="s">
        <v>1095</v>
      </c>
      <c r="E187" s="19" t="s">
        <v>1096</v>
      </c>
      <c r="F187" s="25">
        <v>5000</v>
      </c>
      <c r="G187" s="19" t="s">
        <v>209</v>
      </c>
      <c r="H187" s="45" t="s">
        <v>1097</v>
      </c>
    </row>
    <row r="188" spans="1:8" ht="28.5">
      <c r="A188" s="19" t="s">
        <v>1071</v>
      </c>
      <c r="B188" s="19" t="s">
        <v>1072</v>
      </c>
      <c r="C188" s="4" t="s">
        <v>1073</v>
      </c>
      <c r="D188" s="4" t="s">
        <v>1074</v>
      </c>
      <c r="E188" s="5">
        <v>40945</v>
      </c>
      <c r="F188" s="25" t="s">
        <v>497</v>
      </c>
      <c r="G188" s="31" t="s">
        <v>209</v>
      </c>
      <c r="H188" s="45" t="s">
        <v>1075</v>
      </c>
    </row>
    <row r="189" spans="1:8" ht="28.5">
      <c r="A189" s="19" t="s">
        <v>1324</v>
      </c>
      <c r="B189" s="19" t="s">
        <v>1325</v>
      </c>
      <c r="C189" s="19" t="s">
        <v>1326</v>
      </c>
      <c r="D189" s="19" t="s">
        <v>186</v>
      </c>
      <c r="E189" s="27">
        <v>40938</v>
      </c>
      <c r="F189" s="44" t="s">
        <v>497</v>
      </c>
      <c r="G189" s="19" t="s">
        <v>497</v>
      </c>
      <c r="H189" s="45" t="s">
        <v>1323</v>
      </c>
    </row>
    <row r="190" spans="1:8" ht="28.5">
      <c r="A190" s="14" t="s">
        <v>730</v>
      </c>
      <c r="B190" s="4" t="s">
        <v>1042</v>
      </c>
      <c r="C190" s="4" t="s">
        <v>808</v>
      </c>
      <c r="D190" s="4" t="s">
        <v>995</v>
      </c>
      <c r="E190" s="5">
        <v>40949</v>
      </c>
      <c r="F190" s="17" t="s">
        <v>497</v>
      </c>
      <c r="G190" s="4" t="s">
        <v>857</v>
      </c>
      <c r="H190" s="46" t="s">
        <v>479</v>
      </c>
    </row>
    <row r="191" spans="1:8" ht="14.25">
      <c r="A191" s="19" t="s">
        <v>1291</v>
      </c>
      <c r="B191" s="19" t="s">
        <v>1284</v>
      </c>
      <c r="C191" s="19" t="s">
        <v>808</v>
      </c>
      <c r="D191" s="19" t="s">
        <v>497</v>
      </c>
      <c r="E191" s="27" t="s">
        <v>1293</v>
      </c>
      <c r="F191" s="44" t="s">
        <v>497</v>
      </c>
      <c r="G191" s="19" t="s">
        <v>209</v>
      </c>
      <c r="H191" s="45" t="s">
        <v>1292</v>
      </c>
    </row>
    <row r="192" spans="1:8" ht="57">
      <c r="A192" s="14" t="s">
        <v>962</v>
      </c>
      <c r="B192" s="4" t="s">
        <v>275</v>
      </c>
      <c r="C192" s="4" t="s">
        <v>139</v>
      </c>
      <c r="D192" s="4" t="s">
        <v>269</v>
      </c>
      <c r="E192" s="5">
        <v>40940</v>
      </c>
      <c r="F192" s="17" t="s">
        <v>796</v>
      </c>
      <c r="G192" s="4" t="s">
        <v>194</v>
      </c>
      <c r="H192" s="46" t="s">
        <v>173</v>
      </c>
    </row>
    <row r="193" spans="1:8" ht="28.5">
      <c r="A193" s="4" t="s">
        <v>610</v>
      </c>
      <c r="B193" s="4" t="s">
        <v>519</v>
      </c>
      <c r="C193" s="4" t="s">
        <v>183</v>
      </c>
      <c r="D193" s="4" t="s">
        <v>931</v>
      </c>
      <c r="E193" s="5">
        <v>40940</v>
      </c>
      <c r="F193" s="17" t="s">
        <v>846</v>
      </c>
      <c r="G193" s="4" t="s">
        <v>497</v>
      </c>
      <c r="H193" s="46" t="s">
        <v>462</v>
      </c>
    </row>
    <row r="194" spans="1:8" ht="42.75">
      <c r="A194" s="4" t="s">
        <v>699</v>
      </c>
      <c r="B194" s="4" t="s">
        <v>125</v>
      </c>
      <c r="C194" s="4" t="s">
        <v>243</v>
      </c>
      <c r="D194" s="4" t="s">
        <v>399</v>
      </c>
      <c r="E194" s="5">
        <v>40940</v>
      </c>
      <c r="F194" s="17" t="s">
        <v>84</v>
      </c>
      <c r="G194" s="4" t="s">
        <v>497</v>
      </c>
      <c r="H194" s="46" t="s">
        <v>907</v>
      </c>
    </row>
    <row r="195" spans="1:8" ht="228">
      <c r="A195" s="14" t="s">
        <v>955</v>
      </c>
      <c r="B195" s="4" t="s">
        <v>853</v>
      </c>
      <c r="C195" s="4" t="s">
        <v>949</v>
      </c>
      <c r="D195" s="4" t="s">
        <v>357</v>
      </c>
      <c r="E195" s="5" t="s">
        <v>484</v>
      </c>
      <c r="F195" s="17">
        <v>4000</v>
      </c>
      <c r="G195" s="4" t="s">
        <v>209</v>
      </c>
      <c r="H195" s="7" t="s">
        <v>942</v>
      </c>
    </row>
    <row r="196" spans="1:8" ht="28.5">
      <c r="A196" s="14" t="s">
        <v>1423</v>
      </c>
      <c r="B196" s="4" t="s">
        <v>621</v>
      </c>
      <c r="C196" s="4" t="s">
        <v>928</v>
      </c>
      <c r="D196" s="4" t="s">
        <v>1684</v>
      </c>
      <c r="E196" s="5" t="s">
        <v>215</v>
      </c>
      <c r="F196" s="17" t="s">
        <v>27</v>
      </c>
      <c r="G196" s="4" t="s">
        <v>857</v>
      </c>
      <c r="H196" s="46" t="s">
        <v>44</v>
      </c>
    </row>
    <row r="197" spans="1:8" ht="185.25">
      <c r="A197" s="76" t="s">
        <v>1682</v>
      </c>
      <c r="B197" s="14" t="s">
        <v>1683</v>
      </c>
      <c r="C197" s="14" t="s">
        <v>928</v>
      </c>
      <c r="D197" s="14" t="s">
        <v>1684</v>
      </c>
      <c r="E197" s="35">
        <v>41309</v>
      </c>
      <c r="F197" s="20" t="s">
        <v>1685</v>
      </c>
      <c r="G197" s="14" t="s">
        <v>1686</v>
      </c>
      <c r="H197" s="48" t="s">
        <v>1687</v>
      </c>
    </row>
    <row r="198" spans="1:8" ht="42.75">
      <c r="A198" s="14" t="s">
        <v>1424</v>
      </c>
      <c r="B198" s="109" t="s">
        <v>1988</v>
      </c>
      <c r="C198" s="14" t="s">
        <v>928</v>
      </c>
      <c r="D198" s="14" t="s">
        <v>1684</v>
      </c>
      <c r="E198" s="35" t="s">
        <v>1989</v>
      </c>
      <c r="F198" s="20" t="s">
        <v>1990</v>
      </c>
      <c r="G198" s="14" t="s">
        <v>1991</v>
      </c>
      <c r="H198" s="36" t="s">
        <v>1425</v>
      </c>
    </row>
    <row r="199" spans="1:8" ht="85.5">
      <c r="A199" s="19" t="s">
        <v>1084</v>
      </c>
      <c r="B199" s="19" t="s">
        <v>1085</v>
      </c>
      <c r="C199" s="4" t="s">
        <v>1086</v>
      </c>
      <c r="D199" s="4" t="s">
        <v>1087</v>
      </c>
      <c r="E199" s="19" t="s">
        <v>1088</v>
      </c>
      <c r="F199" s="25">
        <v>4000</v>
      </c>
      <c r="G199" s="19" t="s">
        <v>209</v>
      </c>
      <c r="H199" s="45" t="s">
        <v>1089</v>
      </c>
    </row>
    <row r="200" spans="1:8" ht="14.25">
      <c r="A200" s="4" t="s">
        <v>374</v>
      </c>
      <c r="B200" s="4" t="s">
        <v>58</v>
      </c>
      <c r="C200" s="4" t="s">
        <v>352</v>
      </c>
      <c r="D200" s="4" t="s">
        <v>683</v>
      </c>
      <c r="E200" s="5">
        <v>40960</v>
      </c>
      <c r="F200" s="17">
        <v>4100</v>
      </c>
      <c r="G200" s="4" t="s">
        <v>430</v>
      </c>
      <c r="H200" s="46" t="s">
        <v>1149</v>
      </c>
    </row>
    <row r="201" spans="1:8" ht="28.5">
      <c r="A201" s="4" t="s">
        <v>140</v>
      </c>
      <c r="B201" s="4" t="s">
        <v>1035</v>
      </c>
      <c r="C201" s="4" t="s">
        <v>906</v>
      </c>
      <c r="D201" s="4" t="s">
        <v>253</v>
      </c>
      <c r="E201" s="5">
        <v>40954</v>
      </c>
      <c r="F201" s="17">
        <v>3000</v>
      </c>
      <c r="G201" s="4" t="s">
        <v>209</v>
      </c>
      <c r="H201" s="46" t="s">
        <v>528</v>
      </c>
    </row>
    <row r="202" spans="1:8" ht="28.5">
      <c r="A202" s="4" t="s">
        <v>230</v>
      </c>
      <c r="B202" s="4" t="s">
        <v>925</v>
      </c>
      <c r="C202" s="4" t="s">
        <v>363</v>
      </c>
      <c r="D202" s="4" t="s">
        <v>877</v>
      </c>
      <c r="E202" s="5">
        <v>40588</v>
      </c>
      <c r="F202" s="17">
        <v>5000</v>
      </c>
      <c r="G202" s="4" t="s">
        <v>497</v>
      </c>
      <c r="H202" s="46" t="s">
        <v>736</v>
      </c>
    </row>
    <row r="203" spans="1:8" ht="42.75">
      <c r="A203" s="19" t="s">
        <v>1650</v>
      </c>
      <c r="B203" s="14" t="s">
        <v>1651</v>
      </c>
      <c r="C203" s="14" t="s">
        <v>363</v>
      </c>
      <c r="D203" s="14" t="s">
        <v>877</v>
      </c>
      <c r="E203" s="69">
        <v>41319</v>
      </c>
      <c r="F203" s="20" t="s">
        <v>1652</v>
      </c>
      <c r="G203" s="14" t="s">
        <v>1514</v>
      </c>
      <c r="H203" s="71" t="s">
        <v>1653</v>
      </c>
    </row>
    <row r="204" spans="1:8" ht="28.5">
      <c r="A204" s="4" t="s">
        <v>946</v>
      </c>
      <c r="B204" s="4" t="s">
        <v>816</v>
      </c>
      <c r="C204" s="4" t="s">
        <v>363</v>
      </c>
      <c r="D204" s="4" t="s">
        <v>877</v>
      </c>
      <c r="E204" s="5">
        <v>40954</v>
      </c>
      <c r="F204" s="17">
        <v>4500</v>
      </c>
      <c r="G204" s="4" t="s">
        <v>209</v>
      </c>
      <c r="H204" s="7" t="str">
        <f>HYPERLINK("http://www.chem.tamu.edu/research/undergraduate/apply/","www.chem.tamu.edu/research/undergraduate/apply.")</f>
        <v>www.chem.tamu.edu/research/undergraduate/apply.</v>
      </c>
    </row>
    <row r="205" spans="1:8" ht="14.25">
      <c r="A205" s="4" t="s">
        <v>1026</v>
      </c>
      <c r="B205" s="4" t="s">
        <v>1019</v>
      </c>
      <c r="C205" s="4" t="s">
        <v>1039</v>
      </c>
      <c r="D205" s="4" t="s">
        <v>400</v>
      </c>
      <c r="E205" s="5">
        <v>40939</v>
      </c>
      <c r="F205" s="17" t="s">
        <v>381</v>
      </c>
      <c r="G205" s="4" t="s">
        <v>430</v>
      </c>
      <c r="H205" s="46" t="s">
        <v>235</v>
      </c>
    </row>
    <row r="206" spans="1:8" ht="28.5">
      <c r="A206" s="4" t="s">
        <v>495</v>
      </c>
      <c r="B206" s="4" t="s">
        <v>775</v>
      </c>
      <c r="C206" s="4" t="s">
        <v>141</v>
      </c>
      <c r="D206" s="4" t="s">
        <v>851</v>
      </c>
      <c r="E206" s="5">
        <v>40949</v>
      </c>
      <c r="F206" s="17" t="s">
        <v>437</v>
      </c>
      <c r="G206" s="4" t="s">
        <v>497</v>
      </c>
      <c r="H206" s="46" t="s">
        <v>537</v>
      </c>
    </row>
    <row r="207" spans="1:8" ht="42.75">
      <c r="A207" s="14" t="s">
        <v>951</v>
      </c>
      <c r="B207" s="15" t="s">
        <v>921</v>
      </c>
      <c r="C207" s="14" t="s">
        <v>12</v>
      </c>
      <c r="D207" s="14" t="s">
        <v>360</v>
      </c>
      <c r="E207" s="52" t="s">
        <v>1266</v>
      </c>
      <c r="F207" s="17" t="s">
        <v>1141</v>
      </c>
      <c r="G207" s="4" t="s">
        <v>467</v>
      </c>
      <c r="H207" s="7" t="str">
        <f>HYPERLINK("http://education.jax.org/summerstudent/index.html","http://education.jax.org/summerstudent/index.html")</f>
        <v>http://education.jax.org/summerstudent/index.html</v>
      </c>
    </row>
    <row r="208" spans="1:8" ht="57">
      <c r="A208" s="19" t="s">
        <v>1117</v>
      </c>
      <c r="B208" s="19" t="s">
        <v>1118</v>
      </c>
      <c r="C208" s="19" t="s">
        <v>1119</v>
      </c>
      <c r="D208" s="19" t="s">
        <v>1120</v>
      </c>
      <c r="E208" s="27">
        <v>40968</v>
      </c>
      <c r="F208" s="44">
        <v>3000</v>
      </c>
      <c r="G208" s="19" t="s">
        <v>209</v>
      </c>
      <c r="H208" s="45" t="s">
        <v>1121</v>
      </c>
    </row>
    <row r="209" spans="1:8" ht="99.75">
      <c r="A209" s="14" t="s">
        <v>512</v>
      </c>
      <c r="B209" s="4" t="s">
        <v>862</v>
      </c>
      <c r="C209" s="4" t="s">
        <v>532</v>
      </c>
      <c r="D209" s="4" t="s">
        <v>649</v>
      </c>
      <c r="E209" s="5">
        <v>40575</v>
      </c>
      <c r="F209" s="17">
        <v>3500</v>
      </c>
      <c r="G209" s="4" t="s">
        <v>209</v>
      </c>
      <c r="H209" s="46" t="s">
        <v>105</v>
      </c>
    </row>
    <row r="210" spans="1:8" ht="28.5">
      <c r="A210" s="19" t="s">
        <v>1339</v>
      </c>
      <c r="B210" s="19" t="s">
        <v>1290</v>
      </c>
      <c r="C210" s="19" t="s">
        <v>1340</v>
      </c>
      <c r="D210" s="19" t="s">
        <v>387</v>
      </c>
      <c r="E210" s="27">
        <v>40968</v>
      </c>
      <c r="F210" s="44" t="s">
        <v>497</v>
      </c>
      <c r="G210" s="19" t="s">
        <v>209</v>
      </c>
      <c r="H210" s="45" t="s">
        <v>1341</v>
      </c>
    </row>
    <row r="211" spans="1:8" ht="42.75">
      <c r="A211" s="4" t="s">
        <v>784</v>
      </c>
      <c r="B211" s="4" t="s">
        <v>412</v>
      </c>
      <c r="C211" s="4" t="s">
        <v>472</v>
      </c>
      <c r="D211" s="4" t="s">
        <v>335</v>
      </c>
      <c r="E211" s="5">
        <v>40940</v>
      </c>
      <c r="F211" s="17" t="s">
        <v>497</v>
      </c>
      <c r="G211" s="4" t="s">
        <v>209</v>
      </c>
      <c r="H211" s="46" t="s">
        <v>888</v>
      </c>
    </row>
    <row r="212" spans="1:8" ht="42.75">
      <c r="A212" s="4" t="s">
        <v>760</v>
      </c>
      <c r="B212" s="4" t="s">
        <v>223</v>
      </c>
      <c r="C212" s="4" t="s">
        <v>827</v>
      </c>
      <c r="D212" s="4" t="s">
        <v>367</v>
      </c>
      <c r="E212" s="5">
        <v>40649</v>
      </c>
      <c r="F212" s="17" t="s">
        <v>604</v>
      </c>
      <c r="G212" s="4" t="s">
        <v>209</v>
      </c>
      <c r="H212" s="46" t="s">
        <v>276</v>
      </c>
    </row>
    <row r="213" spans="1:8" ht="28.5">
      <c r="A213" s="4" t="s">
        <v>320</v>
      </c>
      <c r="B213" s="4" t="s">
        <v>816</v>
      </c>
      <c r="C213" s="4" t="s">
        <v>890</v>
      </c>
      <c r="D213" s="4" t="s">
        <v>824</v>
      </c>
      <c r="E213" s="5">
        <v>40602</v>
      </c>
      <c r="F213" s="17">
        <v>5000</v>
      </c>
      <c r="G213" s="4" t="s">
        <v>30</v>
      </c>
      <c r="H213" s="46" t="s">
        <v>48</v>
      </c>
    </row>
    <row r="214" spans="1:8" ht="57">
      <c r="A214" s="4" t="s">
        <v>845</v>
      </c>
      <c r="B214" s="4" t="s">
        <v>63</v>
      </c>
      <c r="C214" s="4" t="s">
        <v>324</v>
      </c>
      <c r="D214" s="4" t="s">
        <v>847</v>
      </c>
      <c r="E214" s="5">
        <v>40917</v>
      </c>
      <c r="F214" s="17">
        <v>1000</v>
      </c>
      <c r="G214" s="4" t="s">
        <v>658</v>
      </c>
      <c r="H214" s="46" t="s">
        <v>1273</v>
      </c>
    </row>
    <row r="215" spans="1:8" ht="42.75">
      <c r="A215" s="19" t="s">
        <v>1500</v>
      </c>
      <c r="B215" s="19" t="s">
        <v>1501</v>
      </c>
      <c r="C215" s="14" t="s">
        <v>1502</v>
      </c>
      <c r="D215" s="14" t="s">
        <v>847</v>
      </c>
      <c r="E215" s="35">
        <v>41320</v>
      </c>
      <c r="F215" s="20" t="s">
        <v>1503</v>
      </c>
      <c r="G215" s="14" t="s">
        <v>1504</v>
      </c>
      <c r="H215" s="48" t="s">
        <v>1505</v>
      </c>
    </row>
    <row r="216" spans="1:8" ht="14.25">
      <c r="A216" s="4" t="s">
        <v>702</v>
      </c>
      <c r="B216" s="4" t="s">
        <v>1021</v>
      </c>
      <c r="C216" s="4" t="s">
        <v>96</v>
      </c>
      <c r="D216" s="4" t="s">
        <v>103</v>
      </c>
      <c r="E216" s="5">
        <v>40940</v>
      </c>
      <c r="F216" s="17">
        <v>3000</v>
      </c>
      <c r="G216" s="4" t="s">
        <v>497</v>
      </c>
      <c r="H216" s="46" t="s">
        <v>231</v>
      </c>
    </row>
    <row r="217" spans="1:8" ht="42.75">
      <c r="A217" s="19" t="s">
        <v>1546</v>
      </c>
      <c r="B217" s="19" t="s">
        <v>1547</v>
      </c>
      <c r="C217" s="14" t="s">
        <v>96</v>
      </c>
      <c r="D217" s="14" t="s">
        <v>103</v>
      </c>
      <c r="E217" s="55">
        <v>41306</v>
      </c>
      <c r="F217" s="20" t="s">
        <v>1548</v>
      </c>
      <c r="G217" s="14" t="s">
        <v>1482</v>
      </c>
      <c r="H217" s="56" t="s">
        <v>1549</v>
      </c>
    </row>
    <row r="218" spans="1:8" ht="14.25">
      <c r="A218" s="4" t="s">
        <v>1146</v>
      </c>
      <c r="B218" s="4" t="s">
        <v>1019</v>
      </c>
      <c r="C218" s="4" t="s">
        <v>28</v>
      </c>
      <c r="D218" s="4" t="s">
        <v>1017</v>
      </c>
      <c r="E218" s="5">
        <v>40609</v>
      </c>
      <c r="F218" s="17">
        <v>5100</v>
      </c>
      <c r="G218" s="4" t="s">
        <v>30</v>
      </c>
      <c r="H218" s="46" t="s">
        <v>394</v>
      </c>
    </row>
    <row r="219" spans="1:8" ht="14.25">
      <c r="A219" s="4" t="s">
        <v>1162</v>
      </c>
      <c r="B219" s="4" t="s">
        <v>29</v>
      </c>
      <c r="C219" s="4" t="s">
        <v>28</v>
      </c>
      <c r="D219" s="4" t="s">
        <v>1017</v>
      </c>
      <c r="E219" s="5">
        <v>40604</v>
      </c>
      <c r="F219" s="17">
        <v>5000</v>
      </c>
      <c r="G219" s="4" t="s">
        <v>497</v>
      </c>
      <c r="H219" s="46" t="s">
        <v>70</v>
      </c>
    </row>
    <row r="220" spans="1:8" ht="28.5">
      <c r="A220" s="19" t="s">
        <v>1203</v>
      </c>
      <c r="B220" s="19" t="s">
        <v>1204</v>
      </c>
      <c r="C220" s="19" t="s">
        <v>28</v>
      </c>
      <c r="D220" s="19" t="s">
        <v>1206</v>
      </c>
      <c r="E220" s="27">
        <v>40954</v>
      </c>
      <c r="F220" s="44" t="s">
        <v>497</v>
      </c>
      <c r="G220" s="19" t="s">
        <v>467</v>
      </c>
      <c r="H220" s="45" t="s">
        <v>1205</v>
      </c>
    </row>
    <row r="221" spans="1:8" ht="28.5">
      <c r="A221" s="4" t="s">
        <v>663</v>
      </c>
      <c r="B221" s="4" t="s">
        <v>655</v>
      </c>
      <c r="C221" s="4" t="s">
        <v>6</v>
      </c>
      <c r="D221" s="4" t="s">
        <v>927</v>
      </c>
      <c r="E221" s="5">
        <v>40983</v>
      </c>
      <c r="F221" s="17">
        <v>3000</v>
      </c>
      <c r="G221" s="4" t="s">
        <v>497</v>
      </c>
      <c r="H221" s="46" t="s">
        <v>16</v>
      </c>
    </row>
    <row r="222" spans="1:8" ht="53.25" customHeight="1">
      <c r="A222" s="37" t="s">
        <v>1765</v>
      </c>
      <c r="B222" s="19" t="s">
        <v>1766</v>
      </c>
      <c r="C222" s="14" t="s">
        <v>28</v>
      </c>
      <c r="D222" s="14" t="s">
        <v>1017</v>
      </c>
      <c r="E222" s="35">
        <v>41365</v>
      </c>
      <c r="F222" s="20">
        <v>3000</v>
      </c>
      <c r="G222" s="14" t="s">
        <v>1767</v>
      </c>
      <c r="H222" s="48" t="s">
        <v>1768</v>
      </c>
    </row>
    <row r="223" spans="1:8" ht="28.5">
      <c r="A223" s="4" t="s">
        <v>1048</v>
      </c>
      <c r="B223" s="4" t="s">
        <v>870</v>
      </c>
      <c r="C223" s="4" t="s">
        <v>348</v>
      </c>
      <c r="D223" s="4" t="s">
        <v>14</v>
      </c>
      <c r="E223" s="5">
        <v>41306</v>
      </c>
      <c r="F223" s="17">
        <v>4000</v>
      </c>
      <c r="G223" s="4" t="s">
        <v>1414</v>
      </c>
      <c r="H223" s="46" t="s">
        <v>1245</v>
      </c>
    </row>
    <row r="224" spans="1:8" ht="28.5">
      <c r="A224" s="4" t="s">
        <v>264</v>
      </c>
      <c r="B224" s="4" t="s">
        <v>406</v>
      </c>
      <c r="C224" s="4" t="s">
        <v>348</v>
      </c>
      <c r="D224" s="4" t="s">
        <v>14</v>
      </c>
      <c r="E224" s="5">
        <v>40940</v>
      </c>
      <c r="F224" s="17">
        <v>4250</v>
      </c>
      <c r="G224" s="4" t="s">
        <v>497</v>
      </c>
      <c r="H224" s="46" t="s">
        <v>952</v>
      </c>
    </row>
    <row r="225" spans="1:8" ht="28.5">
      <c r="A225" s="4" t="s">
        <v>95</v>
      </c>
      <c r="B225" s="4" t="s">
        <v>406</v>
      </c>
      <c r="C225" s="4" t="s">
        <v>348</v>
      </c>
      <c r="D225" s="4" t="s">
        <v>14</v>
      </c>
      <c r="E225" s="5">
        <v>40918</v>
      </c>
      <c r="F225" s="17">
        <v>4250</v>
      </c>
      <c r="G225" s="4" t="s">
        <v>470</v>
      </c>
      <c r="H225" s="46" t="s">
        <v>1247</v>
      </c>
    </row>
    <row r="226" spans="1:8" ht="28.5">
      <c r="A226" s="4" t="s">
        <v>585</v>
      </c>
      <c r="B226" s="4" t="s">
        <v>406</v>
      </c>
      <c r="C226" s="4" t="s">
        <v>348</v>
      </c>
      <c r="D226" s="4" t="s">
        <v>14</v>
      </c>
      <c r="E226" s="5">
        <v>40918</v>
      </c>
      <c r="F226" s="17">
        <v>4250</v>
      </c>
      <c r="G226" s="4" t="s">
        <v>497</v>
      </c>
      <c r="H226" s="46" t="s">
        <v>1258</v>
      </c>
    </row>
    <row r="227" spans="1:8" ht="42.75">
      <c r="A227" s="4" t="s">
        <v>1263</v>
      </c>
      <c r="B227" s="4" t="s">
        <v>256</v>
      </c>
      <c r="C227" s="4" t="s">
        <v>348</v>
      </c>
      <c r="D227" s="4" t="s">
        <v>14</v>
      </c>
      <c r="E227" s="5">
        <v>40940</v>
      </c>
      <c r="F227" s="17" t="s">
        <v>557</v>
      </c>
      <c r="G227" s="4" t="s">
        <v>497</v>
      </c>
      <c r="H227" s="46" t="s">
        <v>477</v>
      </c>
    </row>
    <row r="228" spans="1:8" ht="28.5">
      <c r="A228" s="19" t="s">
        <v>1369</v>
      </c>
      <c r="B228" s="19" t="s">
        <v>41</v>
      </c>
      <c r="C228" s="19" t="s">
        <v>348</v>
      </c>
      <c r="D228" s="19" t="s">
        <v>14</v>
      </c>
      <c r="E228" s="27">
        <v>40982</v>
      </c>
      <c r="F228" s="44" t="s">
        <v>497</v>
      </c>
      <c r="G228" s="19" t="s">
        <v>1370</v>
      </c>
      <c r="H228" s="45" t="s">
        <v>1371</v>
      </c>
    </row>
    <row r="229" spans="1:8" ht="28.5">
      <c r="A229" s="4" t="s">
        <v>837</v>
      </c>
      <c r="B229" s="4" t="s">
        <v>450</v>
      </c>
      <c r="C229" s="4" t="s">
        <v>522</v>
      </c>
      <c r="D229" s="4" t="s">
        <v>757</v>
      </c>
      <c r="E229" s="5">
        <v>40592</v>
      </c>
      <c r="F229" s="17">
        <v>4000</v>
      </c>
      <c r="G229" s="4" t="s">
        <v>209</v>
      </c>
      <c r="H229" s="46" t="s">
        <v>130</v>
      </c>
    </row>
    <row r="230" spans="1:8" ht="28.5">
      <c r="A230" s="4" t="s">
        <v>727</v>
      </c>
      <c r="B230" s="4" t="s">
        <v>614</v>
      </c>
      <c r="C230" s="4" t="s">
        <v>522</v>
      </c>
      <c r="D230" s="4" t="s">
        <v>757</v>
      </c>
      <c r="E230" s="5">
        <v>40949</v>
      </c>
      <c r="F230" s="17" t="s">
        <v>1137</v>
      </c>
      <c r="G230" s="4" t="s">
        <v>209</v>
      </c>
      <c r="H230" s="46" t="s">
        <v>286</v>
      </c>
    </row>
    <row r="231" spans="1:8" ht="28.5">
      <c r="A231" s="4" t="s">
        <v>659</v>
      </c>
      <c r="B231" s="4" t="s">
        <v>614</v>
      </c>
      <c r="C231" s="4" t="s">
        <v>522</v>
      </c>
      <c r="D231" s="4" t="s">
        <v>757</v>
      </c>
      <c r="E231" s="5">
        <v>40949</v>
      </c>
      <c r="F231" s="17" t="s">
        <v>1137</v>
      </c>
      <c r="G231" s="4" t="s">
        <v>497</v>
      </c>
      <c r="H231" s="46" t="s">
        <v>286</v>
      </c>
    </row>
    <row r="232" spans="1:8" ht="28.5">
      <c r="A232" s="4" t="s">
        <v>278</v>
      </c>
      <c r="B232" s="4" t="s">
        <v>893</v>
      </c>
      <c r="C232" s="4" t="s">
        <v>522</v>
      </c>
      <c r="D232" s="4" t="s">
        <v>757</v>
      </c>
      <c r="E232" s="5">
        <v>40953</v>
      </c>
      <c r="F232" s="17">
        <v>4500</v>
      </c>
      <c r="G232" s="4" t="s">
        <v>30</v>
      </c>
      <c r="H232" s="46" t="s">
        <v>728</v>
      </c>
    </row>
    <row r="233" spans="1:8" ht="42.75">
      <c r="A233" s="19" t="s">
        <v>964</v>
      </c>
      <c r="B233" s="19" t="s">
        <v>641</v>
      </c>
      <c r="C233" s="19" t="s">
        <v>368</v>
      </c>
      <c r="D233" s="19" t="s">
        <v>260</v>
      </c>
      <c r="E233" s="26">
        <v>40577</v>
      </c>
      <c r="F233" s="44">
        <v>3000</v>
      </c>
      <c r="G233" s="19" t="s">
        <v>430</v>
      </c>
      <c r="H233" s="45" t="s">
        <v>1271</v>
      </c>
    </row>
    <row r="234" spans="1:8" ht="28.5">
      <c r="A234" s="14" t="s">
        <v>388</v>
      </c>
      <c r="B234" s="4" t="s">
        <v>120</v>
      </c>
      <c r="C234" s="4" t="s">
        <v>368</v>
      </c>
      <c r="D234" s="4" t="s">
        <v>260</v>
      </c>
      <c r="E234" s="5">
        <v>40610</v>
      </c>
      <c r="F234" s="17">
        <v>3500</v>
      </c>
      <c r="G234" s="4" t="s">
        <v>209</v>
      </c>
      <c r="H234" s="46" t="s">
        <v>236</v>
      </c>
    </row>
    <row r="235" spans="1:8" ht="42.75">
      <c r="A235" s="4" t="s">
        <v>316</v>
      </c>
      <c r="B235" s="4" t="s">
        <v>731</v>
      </c>
      <c r="C235" s="4" t="s">
        <v>706</v>
      </c>
      <c r="D235" s="4" t="s">
        <v>66</v>
      </c>
      <c r="E235" s="5">
        <v>40983</v>
      </c>
      <c r="F235" s="17" t="s">
        <v>880</v>
      </c>
      <c r="G235" s="4" t="s">
        <v>1248</v>
      </c>
      <c r="H235" s="7" t="str">
        <f>HYPERLINK("http://www.ugeducation.ucla.edu/urc-care/BRISUREApplication.htm","http://www.ugeducation.ucla.edu/urc-care/BRISUREApplication.htm")</f>
        <v>http://www.ugeducation.ucla.edu/urc-care/BRISUREApplication.htm</v>
      </c>
    </row>
    <row r="236" spans="1:8" ht="28.5">
      <c r="A236" s="4" t="s">
        <v>20</v>
      </c>
      <c r="B236" s="4" t="s">
        <v>783</v>
      </c>
      <c r="C236" s="4" t="s">
        <v>706</v>
      </c>
      <c r="D236" s="4" t="s">
        <v>66</v>
      </c>
      <c r="E236" s="5">
        <v>40592</v>
      </c>
      <c r="F236" s="17">
        <v>3750</v>
      </c>
      <c r="G236" s="4" t="s">
        <v>209</v>
      </c>
      <c r="H236" s="46" t="s">
        <v>622</v>
      </c>
    </row>
    <row r="237" spans="1:8" ht="42.75">
      <c r="A237" s="19" t="s">
        <v>178</v>
      </c>
      <c r="B237" s="19" t="s">
        <v>177</v>
      </c>
      <c r="C237" s="19" t="s">
        <v>706</v>
      </c>
      <c r="D237" s="19" t="s">
        <v>66</v>
      </c>
      <c r="E237" s="27">
        <v>41306</v>
      </c>
      <c r="F237" s="44" t="s">
        <v>1427</v>
      </c>
      <c r="G237" s="19" t="s">
        <v>1426</v>
      </c>
      <c r="H237" s="45" t="s">
        <v>176</v>
      </c>
    </row>
    <row r="238" spans="1:8" ht="28.5">
      <c r="A238" s="19" t="s">
        <v>1211</v>
      </c>
      <c r="B238" s="19" t="s">
        <v>1212</v>
      </c>
      <c r="C238" s="19" t="s">
        <v>1213</v>
      </c>
      <c r="D238" s="19" t="s">
        <v>1214</v>
      </c>
      <c r="E238" s="27">
        <v>41320</v>
      </c>
      <c r="F238" s="44">
        <v>3000</v>
      </c>
      <c r="G238" s="19" t="s">
        <v>1433</v>
      </c>
      <c r="H238" s="45" t="s">
        <v>1215</v>
      </c>
    </row>
    <row r="239" spans="1:8" ht="85.5">
      <c r="A239" s="4" t="s">
        <v>452</v>
      </c>
      <c r="B239" s="4" t="s">
        <v>859</v>
      </c>
      <c r="C239" s="4" t="s">
        <v>181</v>
      </c>
      <c r="D239" s="4" t="s">
        <v>1007</v>
      </c>
      <c r="E239" s="5">
        <v>40924</v>
      </c>
      <c r="F239" s="17">
        <v>3000</v>
      </c>
      <c r="G239" s="4" t="s">
        <v>497</v>
      </c>
      <c r="H239" s="46" t="s">
        <v>32</v>
      </c>
    </row>
    <row r="240" spans="1:8" ht="28.5">
      <c r="A240" s="4" t="s">
        <v>252</v>
      </c>
      <c r="B240" s="4" t="s">
        <v>1145</v>
      </c>
      <c r="C240" s="4" t="s">
        <v>181</v>
      </c>
      <c r="D240" s="4" t="s">
        <v>186</v>
      </c>
      <c r="E240" s="4" t="s">
        <v>359</v>
      </c>
      <c r="F240" s="17">
        <v>2500</v>
      </c>
      <c r="G240" s="4" t="s">
        <v>430</v>
      </c>
      <c r="H240" s="7" t="str">
        <f>HYPERLINK("https://sites.google.com/site/hughesscholars/home","https://sites.google.com/site/hughesscholars/home")</f>
        <v>https://sites.google.com/site/hughesscholars/home</v>
      </c>
    </row>
    <row r="241" spans="1:8" ht="71.25">
      <c r="A241" s="4" t="s">
        <v>677</v>
      </c>
      <c r="B241" s="4" t="s">
        <v>337</v>
      </c>
      <c r="C241" s="4" t="s">
        <v>181</v>
      </c>
      <c r="D241" s="4" t="s">
        <v>186</v>
      </c>
      <c r="E241" s="21">
        <v>40928</v>
      </c>
      <c r="F241" s="17" t="s">
        <v>718</v>
      </c>
      <c r="G241" s="4" t="s">
        <v>430</v>
      </c>
      <c r="H241" s="7" t="str">
        <f>HYPERLINK("http://mstp.ucsd.edu/Pages/default.aspx","http://mstp.ucsd.edu/Pages/default.aspx")</f>
        <v>http://mstp.ucsd.edu/Pages/default.aspx</v>
      </c>
    </row>
    <row r="242" spans="1:8" ht="28.5">
      <c r="A242" s="4" t="s">
        <v>723</v>
      </c>
      <c r="B242" s="4" t="s">
        <v>758</v>
      </c>
      <c r="C242" s="4" t="s">
        <v>181</v>
      </c>
      <c r="D242" s="4" t="s">
        <v>186</v>
      </c>
      <c r="E242" s="5" t="s">
        <v>1001</v>
      </c>
      <c r="F242" s="17">
        <v>4500</v>
      </c>
      <c r="G242" s="4" t="s">
        <v>209</v>
      </c>
      <c r="H242" s="7" t="str">
        <f>HYPERLINK("http://www.be.ucsd.edu/nsfreu","http://www.be.ucsd.edu/nsfreu")</f>
        <v>http://www.be.ucsd.edu/nsfreu</v>
      </c>
    </row>
    <row r="243" spans="1:8" ht="71.25">
      <c r="A243" s="4" t="s">
        <v>588</v>
      </c>
      <c r="B243" s="4" t="s">
        <v>375</v>
      </c>
      <c r="C243" s="4" t="s">
        <v>181</v>
      </c>
      <c r="D243" s="4" t="s">
        <v>186</v>
      </c>
      <c r="E243" s="5">
        <v>41306</v>
      </c>
      <c r="F243" s="17">
        <v>3600</v>
      </c>
      <c r="G243" s="4" t="s">
        <v>1428</v>
      </c>
      <c r="H243" s="7" t="str">
        <f>HYPERLINK("http://aep.ucsd.edu/amgen/","http://aep.ucsd.edu/amgen/")</f>
        <v>http://aep.ucsd.edu/amgen/</v>
      </c>
    </row>
    <row r="244" spans="1:8" ht="185.25">
      <c r="A244" s="4" t="s">
        <v>533</v>
      </c>
      <c r="B244" s="4" t="s">
        <v>13</v>
      </c>
      <c r="C244" s="4" t="s">
        <v>181</v>
      </c>
      <c r="D244" s="4" t="s">
        <v>186</v>
      </c>
      <c r="E244" s="5" t="s">
        <v>1274</v>
      </c>
      <c r="G244" s="4" t="s">
        <v>430</v>
      </c>
      <c r="H244" s="7" t="str">
        <f>HYPERLINK("http://ogs.ucsd.edu/student-affairs/summer-research/stars/","http://ogs.ucsd.edu/student-affairs/summer-research/stars/")</f>
        <v>http://ogs.ucsd.edu/student-affairs/summer-research/stars/</v>
      </c>
    </row>
    <row r="245" spans="1:8" ht="42.75">
      <c r="A245" s="19" t="s">
        <v>1506</v>
      </c>
      <c r="B245" s="14" t="s">
        <v>1507</v>
      </c>
      <c r="C245" s="14" t="s">
        <v>181</v>
      </c>
      <c r="D245" s="14" t="s">
        <v>186</v>
      </c>
      <c r="E245" s="35">
        <v>41306</v>
      </c>
      <c r="F245" s="44" t="s">
        <v>1508</v>
      </c>
      <c r="G245" s="14" t="s">
        <v>1509</v>
      </c>
      <c r="H245" s="54" t="s">
        <v>1510</v>
      </c>
    </row>
    <row r="246" spans="1:8" ht="28.5">
      <c r="A246" s="4" t="s">
        <v>587</v>
      </c>
      <c r="B246" s="4" t="s">
        <v>432</v>
      </c>
      <c r="C246" s="4" t="s">
        <v>411</v>
      </c>
      <c r="D246" s="4" t="s">
        <v>8</v>
      </c>
      <c r="E246" s="5">
        <v>40940</v>
      </c>
      <c r="F246" s="17">
        <v>4500</v>
      </c>
      <c r="G246" s="4" t="s">
        <v>209</v>
      </c>
      <c r="H246" s="7" t="str">
        <f>HYPERLINK("http://graduate.ucsf.edu/content/summer-research-opportunities","http://graduate.ucsf.edu/content/summer-research-opportunities")</f>
        <v>http://graduate.ucsf.edu/content/summer-research-opportunities</v>
      </c>
    </row>
    <row r="247" spans="1:8" ht="28.5">
      <c r="A247" s="19" t="s">
        <v>1354</v>
      </c>
      <c r="B247" s="19" t="s">
        <v>1290</v>
      </c>
      <c r="C247" s="19" t="s">
        <v>421</v>
      </c>
      <c r="D247" s="19" t="s">
        <v>422</v>
      </c>
      <c r="E247" s="27">
        <v>40998</v>
      </c>
      <c r="F247" s="44">
        <v>3500</v>
      </c>
      <c r="G247" s="19" t="s">
        <v>430</v>
      </c>
      <c r="H247" s="45" t="s">
        <v>1355</v>
      </c>
    </row>
    <row r="248" spans="1:8" ht="28.5">
      <c r="A248" s="19" t="s">
        <v>420</v>
      </c>
      <c r="B248" s="19" t="s">
        <v>58</v>
      </c>
      <c r="C248" s="19" t="s">
        <v>421</v>
      </c>
      <c r="D248" s="19" t="s">
        <v>422</v>
      </c>
      <c r="E248" s="27">
        <v>40956</v>
      </c>
      <c r="F248" s="44">
        <v>3500</v>
      </c>
      <c r="G248" s="19" t="s">
        <v>430</v>
      </c>
      <c r="H248" s="45" t="s">
        <v>423</v>
      </c>
    </row>
    <row r="249" spans="1:8" ht="28.5">
      <c r="A249" s="4" t="s">
        <v>351</v>
      </c>
      <c r="B249" s="4" t="s">
        <v>776</v>
      </c>
      <c r="C249" s="4" t="s">
        <v>190</v>
      </c>
      <c r="D249" s="4" t="s">
        <v>997</v>
      </c>
      <c r="E249" s="5">
        <v>40575</v>
      </c>
      <c r="F249" s="17">
        <v>4000</v>
      </c>
      <c r="G249" s="4" t="s">
        <v>209</v>
      </c>
      <c r="H249" s="46" t="s">
        <v>162</v>
      </c>
    </row>
    <row r="250" spans="1:8" ht="28.5">
      <c r="A250" s="4" t="s">
        <v>271</v>
      </c>
      <c r="B250" s="4" t="s">
        <v>282</v>
      </c>
      <c r="C250" s="4" t="s">
        <v>153</v>
      </c>
      <c r="D250" s="4" t="s">
        <v>226</v>
      </c>
      <c r="E250" s="5">
        <v>40603</v>
      </c>
      <c r="F250" s="17">
        <v>4000</v>
      </c>
      <c r="G250" s="4" t="s">
        <v>209</v>
      </c>
      <c r="H250" s="46" t="s">
        <v>1132</v>
      </c>
    </row>
    <row r="251" spans="1:8" ht="171">
      <c r="A251" s="14" t="s">
        <v>518</v>
      </c>
      <c r="B251" s="4" t="s">
        <v>207</v>
      </c>
      <c r="C251" s="4" t="s">
        <v>1278</v>
      </c>
      <c r="D251" s="4" t="s">
        <v>841</v>
      </c>
      <c r="E251" s="5">
        <v>40589</v>
      </c>
      <c r="F251" s="17">
        <v>4500</v>
      </c>
      <c r="G251" s="4" t="s">
        <v>209</v>
      </c>
      <c r="H251" s="46" t="s">
        <v>720</v>
      </c>
    </row>
    <row r="252" spans="1:8" ht="94.5" customHeight="1">
      <c r="A252" s="4" t="s">
        <v>979</v>
      </c>
      <c r="B252" s="4" t="s">
        <v>680</v>
      </c>
      <c r="C252" s="4" t="s">
        <v>459</v>
      </c>
      <c r="D252" s="4" t="s">
        <v>399</v>
      </c>
      <c r="E252" s="5">
        <v>40954</v>
      </c>
      <c r="F252" s="17">
        <v>3500</v>
      </c>
      <c r="G252" s="6" t="s">
        <v>209</v>
      </c>
      <c r="H252" s="46" t="s">
        <v>609</v>
      </c>
    </row>
    <row r="253" spans="1:8" ht="57">
      <c r="A253" s="4" t="s">
        <v>929</v>
      </c>
      <c r="B253" s="4" t="s">
        <v>23</v>
      </c>
      <c r="C253" s="4" t="s">
        <v>206</v>
      </c>
      <c r="D253" s="4" t="s">
        <v>399</v>
      </c>
      <c r="E253" s="5">
        <v>40949</v>
      </c>
      <c r="F253" s="17">
        <v>3570</v>
      </c>
      <c r="G253" s="4" t="s">
        <v>209</v>
      </c>
      <c r="H253" s="46" t="s">
        <v>493</v>
      </c>
    </row>
    <row r="254" spans="1:8" ht="57">
      <c r="A254" s="4" t="s">
        <v>716</v>
      </c>
      <c r="B254" s="4" t="s">
        <v>918</v>
      </c>
      <c r="C254" s="4" t="s">
        <v>813</v>
      </c>
      <c r="D254" s="4" t="s">
        <v>170</v>
      </c>
      <c r="E254" s="5">
        <v>40977</v>
      </c>
      <c r="F254" s="17">
        <v>3500</v>
      </c>
      <c r="G254" s="4" t="s">
        <v>209</v>
      </c>
      <c r="H254" s="46" t="s">
        <v>681</v>
      </c>
    </row>
    <row r="255" spans="1:8" ht="28.5">
      <c r="A255" s="14" t="s">
        <v>160</v>
      </c>
      <c r="B255" s="4" t="s">
        <v>40</v>
      </c>
      <c r="C255" s="4" t="s">
        <v>541</v>
      </c>
      <c r="D255" s="4" t="s">
        <v>90</v>
      </c>
      <c r="E255" s="5" t="s">
        <v>1147</v>
      </c>
      <c r="F255" s="17">
        <v>4900</v>
      </c>
      <c r="G255" s="4" t="s">
        <v>850</v>
      </c>
      <c r="H255" s="46" t="s">
        <v>620</v>
      </c>
    </row>
    <row r="256" spans="1:8" ht="28.5">
      <c r="A256" s="4" t="s">
        <v>297</v>
      </c>
      <c r="B256" s="4" t="s">
        <v>725</v>
      </c>
      <c r="C256" s="4" t="s">
        <v>541</v>
      </c>
      <c r="D256" s="4" t="s">
        <v>90</v>
      </c>
      <c r="E256" s="5">
        <v>40590</v>
      </c>
      <c r="F256" s="17" t="s">
        <v>972</v>
      </c>
      <c r="G256" s="6" t="s">
        <v>209</v>
      </c>
      <c r="H256" s="46" t="s">
        <v>1268</v>
      </c>
    </row>
    <row r="257" spans="1:8" ht="42.75">
      <c r="A257" s="14" t="s">
        <v>1724</v>
      </c>
      <c r="B257" s="14" t="s">
        <v>1725</v>
      </c>
      <c r="C257" s="14" t="s">
        <v>1726</v>
      </c>
      <c r="D257" s="14" t="s">
        <v>1727</v>
      </c>
      <c r="E257" s="35">
        <v>41351</v>
      </c>
      <c r="F257" s="20" t="s">
        <v>1728</v>
      </c>
      <c r="G257" s="42" t="s">
        <v>1729</v>
      </c>
      <c r="H257" s="48"/>
    </row>
    <row r="258" spans="1:8" ht="71.25">
      <c r="A258" s="14" t="s">
        <v>211</v>
      </c>
      <c r="B258" s="14" t="s">
        <v>1457</v>
      </c>
      <c r="C258" s="14" t="s">
        <v>1455</v>
      </c>
      <c r="D258" s="14" t="s">
        <v>841</v>
      </c>
      <c r="E258" s="35">
        <v>41334</v>
      </c>
      <c r="F258" s="20" t="s">
        <v>1458</v>
      </c>
      <c r="G258" s="42" t="s">
        <v>1456</v>
      </c>
      <c r="H258" s="48" t="s">
        <v>1459</v>
      </c>
    </row>
    <row r="259" spans="1:8" ht="28.5">
      <c r="A259" s="4" t="s">
        <v>713</v>
      </c>
      <c r="B259" s="4" t="s">
        <v>500</v>
      </c>
      <c r="C259" s="4" t="s">
        <v>364</v>
      </c>
      <c r="D259" s="4" t="s">
        <v>488</v>
      </c>
      <c r="E259" s="5">
        <v>40954</v>
      </c>
      <c r="F259" s="17">
        <v>4800</v>
      </c>
      <c r="G259" s="4" t="s">
        <v>467</v>
      </c>
      <c r="H259" s="46" t="s">
        <v>1262</v>
      </c>
    </row>
    <row r="260" spans="1:8" ht="28.5">
      <c r="A260" s="19" t="s">
        <v>1280</v>
      </c>
      <c r="B260" s="19" t="s">
        <v>1281</v>
      </c>
      <c r="C260" s="19" t="s">
        <v>364</v>
      </c>
      <c r="D260" s="19" t="s">
        <v>1282</v>
      </c>
      <c r="E260" s="27">
        <v>41309</v>
      </c>
      <c r="F260" s="44" t="s">
        <v>1511</v>
      </c>
      <c r="G260" s="19" t="s">
        <v>1391</v>
      </c>
      <c r="H260" s="45" t="s">
        <v>1512</v>
      </c>
    </row>
    <row r="261" spans="1:8" ht="42.75">
      <c r="A261" s="4" t="s">
        <v>222</v>
      </c>
      <c r="B261" s="4" t="s">
        <v>1030</v>
      </c>
      <c r="C261" s="4" t="s">
        <v>698</v>
      </c>
      <c r="D261" s="4" t="s">
        <v>892</v>
      </c>
      <c r="E261" s="5">
        <v>40953</v>
      </c>
      <c r="F261" s="17">
        <v>7100</v>
      </c>
      <c r="G261" s="4" t="s">
        <v>209</v>
      </c>
      <c r="H261" s="46" t="s">
        <v>132</v>
      </c>
    </row>
    <row r="262" spans="1:8" ht="28.5">
      <c r="A262" s="19" t="s">
        <v>1174</v>
      </c>
      <c r="B262" s="19" t="s">
        <v>1175</v>
      </c>
      <c r="C262" s="19" t="s">
        <v>1176</v>
      </c>
      <c r="D262" s="19" t="s">
        <v>1177</v>
      </c>
      <c r="E262" s="27">
        <v>40616</v>
      </c>
      <c r="F262" s="44">
        <v>8000</v>
      </c>
      <c r="G262" s="19" t="s">
        <v>209</v>
      </c>
      <c r="H262" s="45" t="s">
        <v>1178</v>
      </c>
    </row>
    <row r="263" spans="1:8" ht="28.5">
      <c r="A263" s="4" t="s">
        <v>873</v>
      </c>
      <c r="B263" s="4" t="s">
        <v>886</v>
      </c>
      <c r="C263" s="4" t="s">
        <v>465</v>
      </c>
      <c r="D263" s="4" t="s">
        <v>753</v>
      </c>
      <c r="E263" s="5">
        <v>40940</v>
      </c>
      <c r="F263" s="17" t="s">
        <v>497</v>
      </c>
      <c r="G263" s="4" t="s">
        <v>209</v>
      </c>
      <c r="H263" s="7" t="str">
        <f>HYPERLINK("http://www.umbc.edu/meyerhoff/summerbio/about.html","http://www.umbc.edu/meyerhoff/summerbio/about.html")</f>
        <v>http://www.umbc.edu/meyerhoff/summerbio/about.html</v>
      </c>
    </row>
    <row r="264" spans="1:8" ht="28.5">
      <c r="A264" s="19" t="s">
        <v>425</v>
      </c>
      <c r="B264" s="19" t="s">
        <v>426</v>
      </c>
      <c r="C264" s="19" t="s">
        <v>465</v>
      </c>
      <c r="D264" s="19" t="s">
        <v>303</v>
      </c>
      <c r="E264" s="27">
        <v>40967</v>
      </c>
      <c r="F264" s="44">
        <v>4300</v>
      </c>
      <c r="G264" s="19" t="s">
        <v>618</v>
      </c>
      <c r="H264" s="45" t="s">
        <v>424</v>
      </c>
    </row>
    <row r="265" spans="1:8" ht="42.75">
      <c r="A265" s="4" t="s">
        <v>152</v>
      </c>
      <c r="B265" s="4" t="s">
        <v>340</v>
      </c>
      <c r="C265" s="4" t="s">
        <v>465</v>
      </c>
      <c r="D265" s="4" t="s">
        <v>303</v>
      </c>
      <c r="E265" s="5">
        <v>41320</v>
      </c>
      <c r="F265" s="17" t="s">
        <v>1693</v>
      </c>
      <c r="G265" s="4" t="s">
        <v>1504</v>
      </c>
      <c r="H265" s="46" t="s">
        <v>72</v>
      </c>
    </row>
    <row r="266" spans="1:8" ht="71.25">
      <c r="A266" s="14" t="s">
        <v>673</v>
      </c>
      <c r="B266" s="4" t="s">
        <v>321</v>
      </c>
      <c r="C266" s="4" t="s">
        <v>465</v>
      </c>
      <c r="D266" s="4" t="s">
        <v>303</v>
      </c>
      <c r="E266" s="5">
        <v>40956</v>
      </c>
      <c r="F266" s="17" t="s">
        <v>460</v>
      </c>
      <c r="G266" s="4" t="s">
        <v>975</v>
      </c>
      <c r="H266" s="46" t="s">
        <v>72</v>
      </c>
    </row>
    <row r="267" spans="1:8" ht="42.75">
      <c r="A267" s="4" t="s">
        <v>954</v>
      </c>
      <c r="B267" s="4" t="s">
        <v>212</v>
      </c>
      <c r="C267" s="4" t="s">
        <v>465</v>
      </c>
      <c r="D267" s="4" t="s">
        <v>303</v>
      </c>
      <c r="E267" s="5">
        <v>41344</v>
      </c>
      <c r="F267" s="17" t="s">
        <v>1408</v>
      </c>
      <c r="G267" s="4" t="s">
        <v>209</v>
      </c>
      <c r="H267" s="7" t="s">
        <v>1407</v>
      </c>
    </row>
    <row r="268" spans="1:8" ht="28.5">
      <c r="A268" s="19" t="s">
        <v>1179</v>
      </c>
      <c r="B268" s="19" t="s">
        <v>1180</v>
      </c>
      <c r="C268" s="19" t="s">
        <v>1181</v>
      </c>
      <c r="D268" s="19" t="s">
        <v>1182</v>
      </c>
      <c r="E268" s="27">
        <v>40589</v>
      </c>
      <c r="F268" s="44">
        <v>4000</v>
      </c>
      <c r="G268" s="19" t="s">
        <v>209</v>
      </c>
      <c r="H268" s="45" t="s">
        <v>1183</v>
      </c>
    </row>
    <row r="269" spans="1:8" ht="42.75">
      <c r="A269" s="4" t="s">
        <v>73</v>
      </c>
      <c r="B269" s="4" t="s">
        <v>858</v>
      </c>
      <c r="C269" s="4" t="s">
        <v>1133</v>
      </c>
      <c r="D269" s="4" t="s">
        <v>387</v>
      </c>
      <c r="E269" s="5">
        <v>40587</v>
      </c>
      <c r="F269" s="17">
        <v>6000</v>
      </c>
      <c r="G269" s="4" t="s">
        <v>467</v>
      </c>
      <c r="H269" s="46" t="s">
        <v>80</v>
      </c>
    </row>
    <row r="270" spans="1:8" ht="28.5">
      <c r="A270" s="4" t="s">
        <v>124</v>
      </c>
      <c r="B270" s="4" t="s">
        <v>1005</v>
      </c>
      <c r="C270" s="4" t="s">
        <v>1133</v>
      </c>
      <c r="D270" s="4" t="s">
        <v>387</v>
      </c>
      <c r="E270" s="5">
        <v>41001</v>
      </c>
      <c r="F270" s="17">
        <v>2800</v>
      </c>
      <c r="G270" s="4" t="s">
        <v>430</v>
      </c>
      <c r="H270" s="46" t="s">
        <v>1259</v>
      </c>
    </row>
    <row r="271" spans="1:8" ht="57">
      <c r="A271" s="4" t="s">
        <v>1637</v>
      </c>
      <c r="B271" s="19" t="s">
        <v>1638</v>
      </c>
      <c r="C271" s="4" t="s">
        <v>379</v>
      </c>
      <c r="D271" s="4" t="s">
        <v>387</v>
      </c>
      <c r="E271" s="5">
        <v>41333</v>
      </c>
      <c r="F271" s="17" t="s">
        <v>1692</v>
      </c>
      <c r="G271" s="4" t="s">
        <v>1636</v>
      </c>
      <c r="H271" s="58" t="s">
        <v>1341</v>
      </c>
    </row>
    <row r="272" spans="1:8" ht="72.75" customHeight="1">
      <c r="A272" s="68" t="s">
        <v>1626</v>
      </c>
      <c r="B272" s="68"/>
      <c r="C272" s="68" t="s">
        <v>410</v>
      </c>
      <c r="D272" s="68" t="s">
        <v>948</v>
      </c>
      <c r="E272" s="69">
        <v>41320</v>
      </c>
      <c r="F272" s="70">
        <v>4000</v>
      </c>
      <c r="G272" s="68" t="s">
        <v>1391</v>
      </c>
      <c r="H272" s="72" t="s">
        <v>1627</v>
      </c>
    </row>
    <row r="273" spans="1:8" ht="57">
      <c r="A273" s="68" t="s">
        <v>1628</v>
      </c>
      <c r="B273" s="68" t="s">
        <v>1482</v>
      </c>
      <c r="C273" s="68" t="s">
        <v>410</v>
      </c>
      <c r="D273" s="68" t="s">
        <v>948</v>
      </c>
      <c r="E273" s="69">
        <v>41333</v>
      </c>
      <c r="F273" s="70" t="s">
        <v>1629</v>
      </c>
      <c r="G273" s="68" t="s">
        <v>467</v>
      </c>
      <c r="H273" s="72" t="s">
        <v>1630</v>
      </c>
    </row>
    <row r="274" spans="1:8" ht="14.25">
      <c r="A274" s="4" t="s">
        <v>896</v>
      </c>
      <c r="B274" s="4" t="s">
        <v>228</v>
      </c>
      <c r="C274" s="4" t="s">
        <v>410</v>
      </c>
      <c r="D274" s="4" t="s">
        <v>948</v>
      </c>
      <c r="E274" s="5">
        <v>40951</v>
      </c>
      <c r="F274" s="17">
        <v>3000</v>
      </c>
      <c r="G274" s="4" t="s">
        <v>430</v>
      </c>
      <c r="H274" s="46" t="s">
        <v>564</v>
      </c>
    </row>
    <row r="275" spans="1:8" ht="57">
      <c r="A275" s="19" t="s">
        <v>1631</v>
      </c>
      <c r="B275" s="14" t="s">
        <v>1632</v>
      </c>
      <c r="C275" s="14" t="s">
        <v>410</v>
      </c>
      <c r="D275" s="14" t="s">
        <v>948</v>
      </c>
      <c r="E275" s="69">
        <v>41334</v>
      </c>
      <c r="F275" s="20" t="s">
        <v>1633</v>
      </c>
      <c r="G275" s="14" t="s">
        <v>1634</v>
      </c>
      <c r="H275" s="71" t="s">
        <v>1635</v>
      </c>
    </row>
    <row r="276" spans="1:8" ht="28.5">
      <c r="A276" s="4" t="s">
        <v>983</v>
      </c>
      <c r="B276" s="4" t="s">
        <v>968</v>
      </c>
      <c r="C276" s="4" t="s">
        <v>471</v>
      </c>
      <c r="D276" s="4" t="s">
        <v>948</v>
      </c>
      <c r="E276" s="5">
        <v>40592</v>
      </c>
      <c r="F276" s="17">
        <v>4200</v>
      </c>
      <c r="G276" s="4" t="s">
        <v>209</v>
      </c>
      <c r="H276" s="7" t="str">
        <f>HYPERLINK("https://www.physiology.med.umich.edu/programs/undergraduate/mipsrf/index.html","https://www.physiology.med.umich.edu/programs/undergraduate/mipsrf/index.html")</f>
        <v>https://www.physiology.med.umich.edu/programs/undergraduate/mipsrf/index.html</v>
      </c>
    </row>
    <row r="277" spans="1:8" ht="42.75">
      <c r="A277" s="37" t="s">
        <v>1513</v>
      </c>
      <c r="B277" s="19" t="s">
        <v>1482</v>
      </c>
      <c r="C277" s="19" t="s">
        <v>652</v>
      </c>
      <c r="D277" s="19" t="s">
        <v>948</v>
      </c>
      <c r="E277" s="27">
        <v>41306</v>
      </c>
      <c r="F277" s="44" t="s">
        <v>1516</v>
      </c>
      <c r="G277" s="19" t="s">
        <v>1514</v>
      </c>
      <c r="H277" s="45" t="s">
        <v>1515</v>
      </c>
    </row>
    <row r="278" spans="1:8" ht="71.25">
      <c r="A278" s="4" t="s">
        <v>285</v>
      </c>
      <c r="B278" s="4" t="s">
        <v>1033</v>
      </c>
      <c r="C278" s="4" t="s">
        <v>85</v>
      </c>
      <c r="D278" s="4" t="s">
        <v>326</v>
      </c>
      <c r="E278" s="5">
        <v>40954</v>
      </c>
      <c r="F278" s="17" t="s">
        <v>497</v>
      </c>
      <c r="G278" s="4" t="s">
        <v>209</v>
      </c>
      <c r="H278" s="7" t="str">
        <f>HYPERLINK("http://www.cbs.umn.edu/main/summer_research/","http://www.cbs.umn.edu/main/summer_research/")</f>
        <v>http://www.cbs.umn.edu/main/summer_research/</v>
      </c>
    </row>
    <row r="279" spans="1:8" ht="14.25">
      <c r="A279" s="14" t="s">
        <v>1062</v>
      </c>
      <c r="B279" s="4" t="s">
        <v>731</v>
      </c>
      <c r="C279" s="4" t="s">
        <v>395</v>
      </c>
      <c r="D279" s="4" t="s">
        <v>624</v>
      </c>
      <c r="E279" s="5">
        <v>40923</v>
      </c>
      <c r="F279" s="24">
        <v>4500</v>
      </c>
      <c r="G279" s="4" t="s">
        <v>1063</v>
      </c>
      <c r="H279" s="46" t="s">
        <v>1064</v>
      </c>
    </row>
    <row r="280" spans="1:8" ht="57">
      <c r="A280" s="4" t="s">
        <v>446</v>
      </c>
      <c r="B280" s="4" t="s">
        <v>398</v>
      </c>
      <c r="C280" s="4" t="s">
        <v>395</v>
      </c>
      <c r="D280" s="4" t="s">
        <v>624</v>
      </c>
      <c r="E280" s="5">
        <v>41320</v>
      </c>
      <c r="F280" s="17" t="s">
        <v>1607</v>
      </c>
      <c r="G280" s="4" t="s">
        <v>1608</v>
      </c>
      <c r="H280" s="46" t="s">
        <v>905</v>
      </c>
    </row>
    <row r="281" spans="1:8" ht="71.25">
      <c r="A281" s="14" t="s">
        <v>874</v>
      </c>
      <c r="B281" s="4" t="s">
        <v>366</v>
      </c>
      <c r="C281" s="4" t="s">
        <v>943</v>
      </c>
      <c r="D281" s="4" t="s">
        <v>365</v>
      </c>
      <c r="E281" s="5">
        <v>40940</v>
      </c>
      <c r="F281" s="17" t="s">
        <v>497</v>
      </c>
      <c r="G281" s="4" t="s">
        <v>209</v>
      </c>
      <c r="H281" s="46" t="s">
        <v>224</v>
      </c>
    </row>
    <row r="282" spans="1:8" ht="28.5">
      <c r="A282" s="4" t="s">
        <v>795</v>
      </c>
      <c r="B282" s="4" t="s">
        <v>725</v>
      </c>
      <c r="C282" s="4" t="s">
        <v>468</v>
      </c>
      <c r="D282" s="4" t="s">
        <v>117</v>
      </c>
      <c r="E282" s="5">
        <v>41334</v>
      </c>
      <c r="F282" s="17">
        <v>3000</v>
      </c>
      <c r="G282" s="4" t="s">
        <v>209</v>
      </c>
      <c r="H282" s="46" t="s">
        <v>1517</v>
      </c>
    </row>
    <row r="283" spans="1:8" ht="28.5">
      <c r="A283" s="19" t="s">
        <v>313</v>
      </c>
      <c r="B283" s="19" t="s">
        <v>58</v>
      </c>
      <c r="C283" s="19" t="s">
        <v>312</v>
      </c>
      <c r="D283" s="19" t="s">
        <v>117</v>
      </c>
      <c r="E283" s="19" t="s">
        <v>342</v>
      </c>
      <c r="F283" s="44">
        <v>4000</v>
      </c>
      <c r="G283" s="19" t="s">
        <v>430</v>
      </c>
      <c r="H283" s="45" t="s">
        <v>311</v>
      </c>
    </row>
    <row r="284" spans="1:8" ht="28.5">
      <c r="A284" s="19" t="s">
        <v>315</v>
      </c>
      <c r="B284" s="19" t="s">
        <v>816</v>
      </c>
      <c r="C284" s="19" t="s">
        <v>312</v>
      </c>
      <c r="D284" s="19" t="s">
        <v>117</v>
      </c>
      <c r="E284" s="19" t="s">
        <v>342</v>
      </c>
      <c r="F284" s="44">
        <v>5000</v>
      </c>
      <c r="G284" s="19" t="s">
        <v>209</v>
      </c>
      <c r="H284" s="45" t="s">
        <v>314</v>
      </c>
    </row>
    <row r="285" spans="1:8" ht="71.25">
      <c r="A285" s="4" t="s">
        <v>137</v>
      </c>
      <c r="B285" s="4" t="s">
        <v>1128</v>
      </c>
      <c r="C285" s="4" t="s">
        <v>397</v>
      </c>
      <c r="D285" s="4" t="s">
        <v>117</v>
      </c>
      <c r="E285" s="5">
        <v>40954</v>
      </c>
      <c r="F285" s="17">
        <v>4500</v>
      </c>
      <c r="G285" s="4" t="s">
        <v>209</v>
      </c>
      <c r="H285" s="46" t="s">
        <v>765</v>
      </c>
    </row>
    <row r="286" spans="1:8" ht="28.5">
      <c r="A286" s="4" t="s">
        <v>1154</v>
      </c>
      <c r="B286" s="4" t="s">
        <v>1035</v>
      </c>
      <c r="C286" s="4" t="s">
        <v>397</v>
      </c>
      <c r="D286" s="4" t="s">
        <v>117</v>
      </c>
      <c r="E286" s="5">
        <v>40954</v>
      </c>
      <c r="F286" s="17">
        <v>4000</v>
      </c>
      <c r="G286" s="4" t="s">
        <v>497</v>
      </c>
      <c r="H286" s="46" t="s">
        <v>882</v>
      </c>
    </row>
    <row r="287" spans="1:8" ht="28.5">
      <c r="A287" s="4" t="s">
        <v>114</v>
      </c>
      <c r="B287" s="4" t="s">
        <v>82</v>
      </c>
      <c r="C287" s="4" t="s">
        <v>515</v>
      </c>
      <c r="D287" s="4" t="s">
        <v>883</v>
      </c>
      <c r="E287" s="5">
        <v>40609</v>
      </c>
      <c r="F287" s="17">
        <v>4250</v>
      </c>
      <c r="G287" s="4" t="s">
        <v>209</v>
      </c>
      <c r="H287" s="7" t="str">
        <f>HYPERLINK("http://environment.unr.edu/undergraduateresearch/opportunities/reu.html","http://environment.unr.edu/undergraduateresearch/opportunities/reu.html")</f>
        <v>http://environment.unr.edu/undergraduateresearch/opportunities/reu.html</v>
      </c>
    </row>
    <row r="288" spans="1:8" ht="28.5">
      <c r="A288" s="19" t="s">
        <v>633</v>
      </c>
      <c r="B288" s="15" t="s">
        <v>120</v>
      </c>
      <c r="C288" s="19" t="s">
        <v>547</v>
      </c>
      <c r="D288" s="19" t="s">
        <v>335</v>
      </c>
      <c r="E288" s="27">
        <v>40942</v>
      </c>
      <c r="F288" s="44">
        <v>3500</v>
      </c>
      <c r="G288" s="19" t="s">
        <v>850</v>
      </c>
      <c r="H288" s="45" t="s">
        <v>632</v>
      </c>
    </row>
    <row r="289" spans="1:8" ht="42.75">
      <c r="A289" s="4" t="s">
        <v>142</v>
      </c>
      <c r="B289" s="4" t="s">
        <v>1160</v>
      </c>
      <c r="C289" s="4" t="s">
        <v>547</v>
      </c>
      <c r="D289" s="4" t="s">
        <v>335</v>
      </c>
      <c r="E289" s="5">
        <v>40954</v>
      </c>
      <c r="F289" s="17" t="s">
        <v>497</v>
      </c>
      <c r="G289" s="4" t="s">
        <v>430</v>
      </c>
      <c r="H289" s="46" t="s">
        <v>492</v>
      </c>
    </row>
    <row r="290" spans="1:8" ht="42.75">
      <c r="A290" s="19" t="s">
        <v>1347</v>
      </c>
      <c r="B290" s="19" t="s">
        <v>1348</v>
      </c>
      <c r="C290" s="19" t="s">
        <v>547</v>
      </c>
      <c r="D290" s="19" t="s">
        <v>1349</v>
      </c>
      <c r="E290" s="27">
        <v>40940</v>
      </c>
      <c r="F290" s="44" t="s">
        <v>497</v>
      </c>
      <c r="G290" s="19" t="s">
        <v>863</v>
      </c>
      <c r="H290" s="45" t="s">
        <v>888</v>
      </c>
    </row>
    <row r="291" spans="1:8" ht="28.5">
      <c r="A291" s="4" t="s">
        <v>241</v>
      </c>
      <c r="B291" s="4" t="s">
        <v>4</v>
      </c>
      <c r="C291" s="4" t="s">
        <v>1674</v>
      </c>
      <c r="D291" s="4" t="s">
        <v>934</v>
      </c>
      <c r="E291" s="5">
        <v>40960</v>
      </c>
      <c r="F291" s="17">
        <v>5000</v>
      </c>
      <c r="G291" s="4" t="s">
        <v>497</v>
      </c>
      <c r="H291" s="46" t="s">
        <v>69</v>
      </c>
    </row>
    <row r="292" spans="1:8" ht="14.25">
      <c r="A292" s="4" t="s">
        <v>781</v>
      </c>
      <c r="B292" s="4" t="s">
        <v>709</v>
      </c>
      <c r="C292" s="4" t="s">
        <v>1155</v>
      </c>
      <c r="D292" s="4" t="s">
        <v>581</v>
      </c>
      <c r="E292" s="5">
        <v>40959</v>
      </c>
      <c r="F292" s="17">
        <v>4000</v>
      </c>
      <c r="G292" s="4" t="s">
        <v>209</v>
      </c>
      <c r="H292" s="46" t="s">
        <v>165</v>
      </c>
    </row>
    <row r="293" spans="1:8" ht="57">
      <c r="A293" s="14" t="s">
        <v>668</v>
      </c>
      <c r="B293" s="4" t="s">
        <v>432</v>
      </c>
      <c r="C293" s="4" t="s">
        <v>566</v>
      </c>
      <c r="D293" s="14" t="s">
        <v>19</v>
      </c>
      <c r="E293" s="5" t="s">
        <v>607</v>
      </c>
      <c r="F293" s="20" t="s">
        <v>887</v>
      </c>
      <c r="G293" s="14" t="s">
        <v>344</v>
      </c>
      <c r="H293" s="46" t="s">
        <v>1014</v>
      </c>
    </row>
    <row r="294" spans="1:8" ht="128.25">
      <c r="A294" s="14" t="s">
        <v>529</v>
      </c>
      <c r="B294" s="4" t="s">
        <v>166</v>
      </c>
      <c r="C294" s="4" t="s">
        <v>656</v>
      </c>
      <c r="D294" s="4" t="s">
        <v>649</v>
      </c>
      <c r="E294" s="5" t="s">
        <v>1251</v>
      </c>
      <c r="F294" s="17">
        <v>3500</v>
      </c>
      <c r="G294" s="4" t="s">
        <v>209</v>
      </c>
      <c r="H294" s="46" t="s">
        <v>600</v>
      </c>
    </row>
    <row r="295" spans="1:8" ht="85.5">
      <c r="A295" s="14" t="s">
        <v>433</v>
      </c>
      <c r="B295" s="4" t="s">
        <v>287</v>
      </c>
      <c r="C295" s="4" t="s">
        <v>656</v>
      </c>
      <c r="D295" s="4" t="s">
        <v>649</v>
      </c>
      <c r="E295" s="5">
        <v>40940</v>
      </c>
      <c r="F295" s="17">
        <v>3900</v>
      </c>
      <c r="G295" s="4" t="s">
        <v>209</v>
      </c>
      <c r="H295" s="46" t="s">
        <v>1052</v>
      </c>
    </row>
    <row r="296" spans="1:8" ht="28.5">
      <c r="A296" s="4" t="s">
        <v>656</v>
      </c>
      <c r="B296" s="4" t="s">
        <v>1035</v>
      </c>
      <c r="C296" s="4" t="s">
        <v>656</v>
      </c>
      <c r="D296" s="4" t="s">
        <v>649</v>
      </c>
      <c r="E296" s="5">
        <v>40589</v>
      </c>
      <c r="F296" s="17">
        <v>3000</v>
      </c>
      <c r="G296" s="4" t="s">
        <v>209</v>
      </c>
      <c r="H296" s="46" t="s">
        <v>250</v>
      </c>
    </row>
    <row r="297" spans="1:8" ht="28.5">
      <c r="A297" s="19" t="s">
        <v>1335</v>
      </c>
      <c r="B297" s="19" t="s">
        <v>1336</v>
      </c>
      <c r="C297" s="19" t="s">
        <v>656</v>
      </c>
      <c r="D297" s="19" t="s">
        <v>649</v>
      </c>
      <c r="E297" s="27">
        <v>40966</v>
      </c>
      <c r="F297" s="44" t="s">
        <v>497</v>
      </c>
      <c r="G297" s="19" t="s">
        <v>1337</v>
      </c>
      <c r="H297" s="45" t="s">
        <v>1338</v>
      </c>
    </row>
    <row r="298" spans="1:8" ht="28.5">
      <c r="A298" s="4" t="s">
        <v>512</v>
      </c>
      <c r="B298" s="4" t="s">
        <v>731</v>
      </c>
      <c r="C298" s="4" t="s">
        <v>900</v>
      </c>
      <c r="D298" s="4" t="s">
        <v>596</v>
      </c>
      <c r="E298" s="5">
        <v>40954</v>
      </c>
      <c r="F298" s="17">
        <v>3500</v>
      </c>
      <c r="G298" s="4" t="s">
        <v>209</v>
      </c>
      <c r="H298" s="7" t="str">
        <f>HYPERLINK("http://cnup.neurobio.pitt.edu/training/summer/index.aspx","http://cnup.neurobio.pitt.edu/training/summer/index.aspx")</f>
        <v>http://cnup.neurobio.pitt.edu/training/summer/index.aspx</v>
      </c>
    </row>
    <row r="299" spans="1:8" ht="28.5">
      <c r="A299" s="4" t="s">
        <v>115</v>
      </c>
      <c r="B299" s="4" t="s">
        <v>569</v>
      </c>
      <c r="C299" s="4" t="s">
        <v>900</v>
      </c>
      <c r="D299" s="4" t="s">
        <v>596</v>
      </c>
      <c r="E299" s="5">
        <v>40969</v>
      </c>
      <c r="F299" s="17">
        <v>3500</v>
      </c>
      <c r="G299" s="4" t="s">
        <v>209</v>
      </c>
      <c r="H299" s="46" t="s">
        <v>416</v>
      </c>
    </row>
    <row r="300" spans="1:8" ht="42.75" customHeight="1">
      <c r="A300" s="19" t="s">
        <v>1646</v>
      </c>
      <c r="B300" s="68"/>
      <c r="C300" s="14" t="s">
        <v>900</v>
      </c>
      <c r="D300" s="14" t="s">
        <v>596</v>
      </c>
      <c r="E300" s="69">
        <v>41334</v>
      </c>
      <c r="F300" s="20" t="s">
        <v>1649</v>
      </c>
      <c r="G300" s="14" t="s">
        <v>1647</v>
      </c>
      <c r="H300" s="47" t="s">
        <v>1648</v>
      </c>
    </row>
    <row r="301" spans="1:8" ht="28.5">
      <c r="A301" s="19" t="s">
        <v>1688</v>
      </c>
      <c r="B301" s="14"/>
      <c r="C301" s="14" t="s">
        <v>900</v>
      </c>
      <c r="D301" s="14" t="s">
        <v>596</v>
      </c>
      <c r="E301" s="35">
        <v>41337</v>
      </c>
      <c r="F301" s="20" t="s">
        <v>1690</v>
      </c>
      <c r="G301" s="14" t="s">
        <v>1691</v>
      </c>
      <c r="H301" s="22" t="s">
        <v>1689</v>
      </c>
    </row>
    <row r="302" spans="1:8" ht="57">
      <c r="A302" s="4" t="s">
        <v>271</v>
      </c>
      <c r="B302" s="4" t="s">
        <v>852</v>
      </c>
      <c r="C302" s="4" t="s">
        <v>415</v>
      </c>
      <c r="D302" s="4" t="s">
        <v>596</v>
      </c>
      <c r="E302" s="5">
        <v>40603</v>
      </c>
      <c r="F302" s="17">
        <v>4800</v>
      </c>
      <c r="G302" s="4" t="s">
        <v>467</v>
      </c>
      <c r="H302" s="46" t="s">
        <v>354</v>
      </c>
    </row>
    <row r="303" spans="1:8" ht="42.75">
      <c r="A303" s="4" t="s">
        <v>612</v>
      </c>
      <c r="B303" s="4" t="s">
        <v>159</v>
      </c>
      <c r="C303" s="4" t="s">
        <v>448</v>
      </c>
      <c r="D303" s="4" t="s">
        <v>1013</v>
      </c>
      <c r="E303" s="5">
        <v>40945</v>
      </c>
      <c r="F303" s="17">
        <v>2700</v>
      </c>
      <c r="G303" s="4" t="s">
        <v>430</v>
      </c>
      <c r="H303" s="46" t="s">
        <v>998</v>
      </c>
    </row>
    <row r="304" spans="1:8" ht="28.5">
      <c r="A304" s="4" t="s">
        <v>81</v>
      </c>
      <c r="B304" s="4" t="s">
        <v>546</v>
      </c>
      <c r="C304" s="4" t="s">
        <v>453</v>
      </c>
      <c r="D304" s="4" t="s">
        <v>950</v>
      </c>
      <c r="E304" s="5">
        <v>40597</v>
      </c>
      <c r="F304" s="17">
        <v>5000</v>
      </c>
      <c r="G304" s="4" t="s">
        <v>30</v>
      </c>
      <c r="H304" s="46" t="s">
        <v>1260</v>
      </c>
    </row>
    <row r="305" spans="1:8" ht="14.25">
      <c r="A305" s="4" t="s">
        <v>61</v>
      </c>
      <c r="B305" s="4" t="s">
        <v>831</v>
      </c>
      <c r="C305" s="4" t="s">
        <v>746</v>
      </c>
      <c r="D305" s="4" t="s">
        <v>516</v>
      </c>
      <c r="E305" s="5" t="s">
        <v>497</v>
      </c>
      <c r="F305" s="17">
        <v>4800</v>
      </c>
      <c r="G305" s="4" t="s">
        <v>209</v>
      </c>
      <c r="H305" s="46" t="s">
        <v>36</v>
      </c>
    </row>
    <row r="306" spans="1:8" ht="71.25">
      <c r="A306" s="37" t="s">
        <v>1736</v>
      </c>
      <c r="B306" s="18" t="s">
        <v>1735</v>
      </c>
      <c r="C306" s="83" t="s">
        <v>1734</v>
      </c>
      <c r="D306" s="14" t="s">
        <v>1740</v>
      </c>
      <c r="E306" s="84">
        <v>41337</v>
      </c>
      <c r="F306" s="20" t="s">
        <v>1739</v>
      </c>
      <c r="G306" s="14" t="s">
        <v>1737</v>
      </c>
      <c r="H306" s="85" t="s">
        <v>1738</v>
      </c>
    </row>
    <row r="307" spans="1:8" ht="28.5">
      <c r="A307" s="4" t="s">
        <v>828</v>
      </c>
      <c r="B307" s="4" t="s">
        <v>403</v>
      </c>
      <c r="C307" s="4" t="s">
        <v>717</v>
      </c>
      <c r="D307" s="4" t="s">
        <v>66</v>
      </c>
      <c r="E307" s="5">
        <v>40940</v>
      </c>
      <c r="F307" s="17" t="s">
        <v>539</v>
      </c>
      <c r="G307" s="4" t="s">
        <v>209</v>
      </c>
      <c r="H307" s="7" t="str">
        <f>HYPERLINK("http://college.usc.edu/latino-mental-health/home/index.cfm","http://college.usc.edu/latino-mental-health/home/index.cfm")</f>
        <v>http://college.usc.edu/latino-mental-health/home/index.cfm</v>
      </c>
    </row>
    <row r="308" spans="1:8" ht="57">
      <c r="A308" s="37" t="s">
        <v>1654</v>
      </c>
      <c r="B308" s="14" t="s">
        <v>1655</v>
      </c>
      <c r="C308" s="14" t="s">
        <v>717</v>
      </c>
      <c r="D308" s="14" t="s">
        <v>66</v>
      </c>
      <c r="E308" s="35">
        <v>41306</v>
      </c>
      <c r="F308" s="20" t="s">
        <v>1656</v>
      </c>
      <c r="G308" s="14" t="s">
        <v>1657</v>
      </c>
      <c r="H308" s="22" t="s">
        <v>1658</v>
      </c>
    </row>
    <row r="309" spans="1:8" ht="28.5">
      <c r="A309" s="19" t="s">
        <v>1332</v>
      </c>
      <c r="B309" s="19" t="s">
        <v>1333</v>
      </c>
      <c r="C309" s="19" t="s">
        <v>717</v>
      </c>
      <c r="D309" s="19" t="s">
        <v>66</v>
      </c>
      <c r="E309" s="27">
        <v>40940</v>
      </c>
      <c r="F309" s="44" t="s">
        <v>539</v>
      </c>
      <c r="G309" s="19" t="s">
        <v>863</v>
      </c>
      <c r="H309" s="45" t="s">
        <v>1334</v>
      </c>
    </row>
    <row r="310" spans="1:8" ht="28.5">
      <c r="A310" s="4" t="s">
        <v>271</v>
      </c>
      <c r="B310" s="4" t="s">
        <v>1018</v>
      </c>
      <c r="C310" s="4" t="s">
        <v>454</v>
      </c>
      <c r="D310" s="4" t="s">
        <v>578</v>
      </c>
      <c r="E310" s="5">
        <v>40632</v>
      </c>
      <c r="F310" s="17">
        <v>3200</v>
      </c>
      <c r="G310" s="6" t="s">
        <v>430</v>
      </c>
      <c r="H310" s="46" t="s">
        <v>741</v>
      </c>
    </row>
    <row r="311" spans="1:8" ht="28.5">
      <c r="A311" s="14" t="s">
        <v>832</v>
      </c>
      <c r="B311" s="4" t="s">
        <v>1157</v>
      </c>
      <c r="C311" s="4" t="s">
        <v>454</v>
      </c>
      <c r="D311" s="4" t="s">
        <v>578</v>
      </c>
      <c r="E311" s="5">
        <v>40617</v>
      </c>
      <c r="F311" s="17">
        <v>4000</v>
      </c>
      <c r="G311" s="4" t="s">
        <v>850</v>
      </c>
      <c r="H311" s="46" t="s">
        <v>833</v>
      </c>
    </row>
    <row r="312" spans="1:8" ht="42.75">
      <c r="A312" s="14" t="s">
        <v>1675</v>
      </c>
      <c r="B312" s="14" t="s">
        <v>1678</v>
      </c>
      <c r="C312" s="4" t="s">
        <v>454</v>
      </c>
      <c r="D312" s="14" t="s">
        <v>578</v>
      </c>
      <c r="E312" s="74">
        <v>41333</v>
      </c>
      <c r="F312" s="20" t="s">
        <v>1677</v>
      </c>
      <c r="G312" s="14" t="s">
        <v>1498</v>
      </c>
      <c r="H312" s="75" t="s">
        <v>1676</v>
      </c>
    </row>
    <row r="313" spans="1:8" ht="28.5">
      <c r="A313" s="19" t="s">
        <v>1107</v>
      </c>
      <c r="B313" s="19" t="s">
        <v>814</v>
      </c>
      <c r="C313" s="19" t="s">
        <v>1184</v>
      </c>
      <c r="D313" s="19" t="s">
        <v>167</v>
      </c>
      <c r="E313" s="27">
        <v>40940</v>
      </c>
      <c r="F313" s="44" t="s">
        <v>497</v>
      </c>
      <c r="G313" s="19" t="s">
        <v>209</v>
      </c>
      <c r="H313" s="45" t="s">
        <v>1185</v>
      </c>
    </row>
    <row r="314" spans="1:8" ht="42.75">
      <c r="A314" s="19" t="s">
        <v>3</v>
      </c>
      <c r="B314" s="19" t="s">
        <v>2</v>
      </c>
      <c r="C314" s="19" t="s">
        <v>405</v>
      </c>
      <c r="D314" s="19" t="s">
        <v>589</v>
      </c>
      <c r="E314" s="27">
        <v>40948</v>
      </c>
      <c r="F314" s="44">
        <v>4000</v>
      </c>
      <c r="G314" s="19" t="s">
        <v>209</v>
      </c>
      <c r="H314" s="45" t="s">
        <v>1</v>
      </c>
    </row>
    <row r="315" spans="1:8" ht="85.5">
      <c r="A315" s="14" t="s">
        <v>34</v>
      </c>
      <c r="B315" s="4" t="s">
        <v>591</v>
      </c>
      <c r="C315" s="4" t="s">
        <v>405</v>
      </c>
      <c r="D315" s="4" t="s">
        <v>589</v>
      </c>
      <c r="E315" s="5">
        <v>40948</v>
      </c>
      <c r="F315" s="17">
        <v>4000</v>
      </c>
      <c r="G315" s="4" t="s">
        <v>209</v>
      </c>
      <c r="H315" s="46" t="s">
        <v>1011</v>
      </c>
    </row>
    <row r="316" spans="1:8" ht="28.5">
      <c r="A316" s="19" t="s">
        <v>1342</v>
      </c>
      <c r="B316" s="19" t="s">
        <v>1343</v>
      </c>
      <c r="C316" s="19" t="s">
        <v>1344</v>
      </c>
      <c r="D316" s="19" t="s">
        <v>1345</v>
      </c>
      <c r="E316" s="27">
        <v>41320</v>
      </c>
      <c r="F316" s="44" t="s">
        <v>1575</v>
      </c>
      <c r="G316" s="19" t="s">
        <v>1574</v>
      </c>
      <c r="H316" s="45" t="s">
        <v>1346</v>
      </c>
    </row>
    <row r="317" spans="1:8" ht="28.5">
      <c r="A317" s="14" t="s">
        <v>599</v>
      </c>
      <c r="B317" s="4" t="s">
        <v>664</v>
      </c>
      <c r="C317" s="4" t="s">
        <v>577</v>
      </c>
      <c r="D317" s="4" t="s">
        <v>43</v>
      </c>
      <c r="E317" s="5">
        <v>40594</v>
      </c>
      <c r="F317" s="17">
        <v>4800</v>
      </c>
      <c r="G317" s="4" t="s">
        <v>209</v>
      </c>
      <c r="H317" s="46" t="s">
        <v>724</v>
      </c>
    </row>
    <row r="318" spans="1:8" ht="28.5">
      <c r="A318" s="4" t="s">
        <v>216</v>
      </c>
      <c r="B318" s="4" t="s">
        <v>574</v>
      </c>
      <c r="C318" s="4" t="s">
        <v>577</v>
      </c>
      <c r="D318" s="4" t="s">
        <v>43</v>
      </c>
      <c r="E318" s="5"/>
      <c r="F318" s="17">
        <v>4590</v>
      </c>
      <c r="G318" s="4" t="s">
        <v>1372</v>
      </c>
      <c r="H318" s="46" t="s">
        <v>441</v>
      </c>
    </row>
    <row r="319" spans="1:8" ht="28.5">
      <c r="A319" s="19" t="s">
        <v>1236</v>
      </c>
      <c r="B319" s="19" t="s">
        <v>1239</v>
      </c>
      <c r="C319" s="19" t="s">
        <v>1237</v>
      </c>
      <c r="D319" s="19" t="s">
        <v>43</v>
      </c>
      <c r="E319" s="27">
        <v>40956</v>
      </c>
      <c r="F319" s="44">
        <v>4500</v>
      </c>
      <c r="G319" s="19" t="s">
        <v>209</v>
      </c>
      <c r="H319" s="45" t="s">
        <v>1238</v>
      </c>
    </row>
    <row r="320" spans="1:8" ht="85.5">
      <c r="A320" s="4" t="s">
        <v>506</v>
      </c>
      <c r="B320" s="4" t="s">
        <v>524</v>
      </c>
      <c r="C320" s="4" t="s">
        <v>530</v>
      </c>
      <c r="D320" s="4" t="s">
        <v>721</v>
      </c>
      <c r="E320" s="5">
        <v>40589</v>
      </c>
      <c r="F320" s="17">
        <v>5000</v>
      </c>
      <c r="G320" s="4" t="s">
        <v>497</v>
      </c>
      <c r="H320" s="46" t="s">
        <v>700</v>
      </c>
    </row>
    <row r="321" spans="1:8" ht="42.75">
      <c r="A321" s="4" t="s">
        <v>1053</v>
      </c>
      <c r="B321" s="4" t="s">
        <v>693</v>
      </c>
      <c r="C321" s="4" t="s">
        <v>530</v>
      </c>
      <c r="D321" s="4" t="s">
        <v>247</v>
      </c>
      <c r="E321" s="5">
        <v>40954</v>
      </c>
      <c r="F321" s="17">
        <v>5200</v>
      </c>
      <c r="G321" s="4" t="s">
        <v>209</v>
      </c>
      <c r="H321" s="46" t="s">
        <v>380</v>
      </c>
    </row>
    <row r="322" spans="1:8" ht="28.5">
      <c r="A322" s="14" t="s">
        <v>1048</v>
      </c>
      <c r="B322" s="14"/>
      <c r="C322" s="14" t="s">
        <v>530</v>
      </c>
      <c r="D322" s="14" t="s">
        <v>247</v>
      </c>
      <c r="E322" s="35">
        <v>41306</v>
      </c>
      <c r="F322" s="20" t="s">
        <v>1431</v>
      </c>
      <c r="G322" s="14" t="s">
        <v>1429</v>
      </c>
      <c r="H322" s="48" t="s">
        <v>1430</v>
      </c>
    </row>
    <row r="323" spans="1:8" ht="28.5">
      <c r="A323" s="4" t="s">
        <v>7</v>
      </c>
      <c r="B323" s="4" t="s">
        <v>1131</v>
      </c>
      <c r="C323" s="4" t="s">
        <v>469</v>
      </c>
      <c r="D323" s="4" t="s">
        <v>961</v>
      </c>
      <c r="E323" s="5">
        <v>40954</v>
      </c>
      <c r="F323" s="17">
        <v>4500</v>
      </c>
      <c r="G323" s="4" t="s">
        <v>497</v>
      </c>
      <c r="H323" s="46" t="s">
        <v>815</v>
      </c>
    </row>
    <row r="324" spans="1:8" ht="57">
      <c r="A324" s="4" t="s">
        <v>262</v>
      </c>
      <c r="B324" s="4" t="s">
        <v>689</v>
      </c>
      <c r="C324" s="4" t="s">
        <v>349</v>
      </c>
      <c r="D324" s="4" t="s">
        <v>961</v>
      </c>
      <c r="E324" s="5">
        <v>40954</v>
      </c>
      <c r="F324" s="17">
        <v>5000</v>
      </c>
      <c r="G324" s="4" t="s">
        <v>209</v>
      </c>
      <c r="H324" s="46" t="s">
        <v>11</v>
      </c>
    </row>
    <row r="325" spans="1:8" ht="28.5">
      <c r="A325" s="19" t="s">
        <v>1294</v>
      </c>
      <c r="B325" s="19" t="s">
        <v>1296</v>
      </c>
      <c r="C325" s="19" t="s">
        <v>1295</v>
      </c>
      <c r="D325" s="19" t="s">
        <v>1297</v>
      </c>
      <c r="E325" s="27">
        <v>40954</v>
      </c>
      <c r="F325" s="44">
        <v>3600</v>
      </c>
      <c r="G325" s="19" t="s">
        <v>430</v>
      </c>
      <c r="H325" s="45" t="s">
        <v>1298</v>
      </c>
    </row>
    <row r="326" spans="1:8" ht="28.5">
      <c r="A326" s="14" t="s">
        <v>1436</v>
      </c>
      <c r="B326" s="14" t="s">
        <v>1437</v>
      </c>
      <c r="C326" s="14" t="s">
        <v>386</v>
      </c>
      <c r="D326" s="14" t="s">
        <v>1438</v>
      </c>
      <c r="E326" s="35">
        <v>41250</v>
      </c>
      <c r="F326" s="20" t="s">
        <v>1439</v>
      </c>
      <c r="G326" s="14" t="s">
        <v>1440</v>
      </c>
      <c r="H326" s="48" t="s">
        <v>1441</v>
      </c>
    </row>
    <row r="327" spans="1:8" ht="71.25">
      <c r="A327" s="14" t="s">
        <v>211</v>
      </c>
      <c r="B327" s="4" t="s">
        <v>895</v>
      </c>
      <c r="C327" s="4" t="s">
        <v>386</v>
      </c>
      <c r="D327" s="4" t="s">
        <v>22</v>
      </c>
      <c r="E327" s="5">
        <v>40589</v>
      </c>
      <c r="F327" s="17" t="s">
        <v>1037</v>
      </c>
      <c r="G327" s="4" t="s">
        <v>625</v>
      </c>
      <c r="H327" s="46" t="s">
        <v>131</v>
      </c>
    </row>
    <row r="328" spans="1:8" ht="28.5">
      <c r="A328" s="14" t="s">
        <v>623</v>
      </c>
      <c r="B328" s="4" t="s">
        <v>531</v>
      </c>
      <c r="C328" s="4" t="s">
        <v>481</v>
      </c>
      <c r="D328" s="4" t="s">
        <v>55</v>
      </c>
      <c r="E328" s="5">
        <v>40581</v>
      </c>
      <c r="F328" s="17">
        <v>3500</v>
      </c>
      <c r="G328" s="4" t="s">
        <v>744</v>
      </c>
      <c r="H328" s="46" t="s">
        <v>707</v>
      </c>
    </row>
    <row r="329" spans="1:8" ht="28.5">
      <c r="A329" s="4" t="s">
        <v>297</v>
      </c>
      <c r="B329" s="4" t="s">
        <v>21</v>
      </c>
      <c r="C329" s="4" t="s">
        <v>75</v>
      </c>
      <c r="D329" s="4" t="s">
        <v>961</v>
      </c>
      <c r="E329" s="5">
        <v>40923</v>
      </c>
      <c r="F329" s="17">
        <v>5000</v>
      </c>
      <c r="G329" s="4" t="s">
        <v>209</v>
      </c>
      <c r="H329" s="46" t="s">
        <v>128</v>
      </c>
    </row>
    <row r="330" spans="1:8" ht="28.5">
      <c r="A330" s="19" t="s">
        <v>1191</v>
      </c>
      <c r="B330" s="19" t="s">
        <v>1192</v>
      </c>
      <c r="C330" s="19" t="s">
        <v>427</v>
      </c>
      <c r="D330" s="19" t="s">
        <v>1077</v>
      </c>
      <c r="E330" s="27">
        <v>40954</v>
      </c>
      <c r="F330" s="44">
        <v>5000</v>
      </c>
      <c r="G330" s="19" t="s">
        <v>497</v>
      </c>
      <c r="H330" s="45" t="s">
        <v>1193</v>
      </c>
    </row>
    <row r="331" spans="1:8" ht="28.5">
      <c r="A331" s="19" t="s">
        <v>1186</v>
      </c>
      <c r="B331" s="19" t="s">
        <v>814</v>
      </c>
      <c r="C331" s="19" t="s">
        <v>427</v>
      </c>
      <c r="D331" s="19" t="s">
        <v>1077</v>
      </c>
      <c r="E331" s="27">
        <v>40606</v>
      </c>
      <c r="F331" s="44">
        <v>4000</v>
      </c>
      <c r="G331" s="19" t="s">
        <v>209</v>
      </c>
      <c r="H331" s="45" t="s">
        <v>1187</v>
      </c>
    </row>
    <row r="332" spans="1:8" ht="57">
      <c r="A332" s="19" t="s">
        <v>657</v>
      </c>
      <c r="B332" s="19" t="s">
        <v>758</v>
      </c>
      <c r="C332" s="19" t="s">
        <v>1076</v>
      </c>
      <c r="D332" s="4" t="s">
        <v>1077</v>
      </c>
      <c r="E332" s="27">
        <v>40954</v>
      </c>
      <c r="F332" s="25">
        <v>4050</v>
      </c>
      <c r="G332" s="19" t="s">
        <v>1078</v>
      </c>
      <c r="H332" s="45" t="s">
        <v>1079</v>
      </c>
    </row>
    <row r="333" spans="1:8" ht="28.5">
      <c r="A333" s="19" t="s">
        <v>1362</v>
      </c>
      <c r="B333" s="19" t="s">
        <v>1363</v>
      </c>
      <c r="C333" s="19" t="s">
        <v>1364</v>
      </c>
      <c r="D333" s="19" t="s">
        <v>1290</v>
      </c>
      <c r="E333" s="27">
        <v>41351</v>
      </c>
      <c r="F333" s="44">
        <v>2500</v>
      </c>
      <c r="G333" s="19" t="s">
        <v>497</v>
      </c>
      <c r="H333" s="45" t="s">
        <v>1759</v>
      </c>
    </row>
    <row r="334" spans="1:8" ht="28.5">
      <c r="A334" s="19" t="s">
        <v>630</v>
      </c>
      <c r="B334" s="15" t="s">
        <v>120</v>
      </c>
      <c r="C334" s="19" t="s">
        <v>631</v>
      </c>
      <c r="D334" s="19" t="s">
        <v>629</v>
      </c>
      <c r="E334" s="5" t="s">
        <v>628</v>
      </c>
      <c r="F334" s="44">
        <v>2500</v>
      </c>
      <c r="G334" s="19" t="s">
        <v>1487</v>
      </c>
      <c r="H334" s="45" t="s">
        <v>627</v>
      </c>
    </row>
    <row r="335" spans="1:8" ht="28.5">
      <c r="A335" s="19" t="s">
        <v>1560</v>
      </c>
      <c r="B335" s="19" t="s">
        <v>1562</v>
      </c>
      <c r="C335" s="19" t="s">
        <v>1287</v>
      </c>
      <c r="D335" s="19" t="s">
        <v>629</v>
      </c>
      <c r="E335" s="27">
        <v>41309</v>
      </c>
      <c r="F335" s="44" t="s">
        <v>1553</v>
      </c>
      <c r="G335" s="19" t="s">
        <v>1551</v>
      </c>
      <c r="H335" s="58" t="s">
        <v>1561</v>
      </c>
    </row>
    <row r="336" spans="1:8" ht="57">
      <c r="A336" s="19" t="s">
        <v>1550</v>
      </c>
      <c r="B336" s="19" t="s">
        <v>1554</v>
      </c>
      <c r="C336" s="19" t="s">
        <v>1287</v>
      </c>
      <c r="D336" s="19" t="s">
        <v>629</v>
      </c>
      <c r="E336" s="27">
        <v>41309</v>
      </c>
      <c r="F336" s="44" t="s">
        <v>1553</v>
      </c>
      <c r="G336" s="19" t="s">
        <v>1551</v>
      </c>
      <c r="H336" s="58" t="s">
        <v>1552</v>
      </c>
    </row>
    <row r="337" spans="1:8" ht="71.25" customHeight="1">
      <c r="A337" s="37" t="s">
        <v>1555</v>
      </c>
      <c r="B337" s="19" t="s">
        <v>1559</v>
      </c>
      <c r="C337" s="19" t="s">
        <v>1287</v>
      </c>
      <c r="D337" s="19" t="s">
        <v>629</v>
      </c>
      <c r="E337" s="35">
        <v>41320</v>
      </c>
      <c r="F337" s="44" t="s">
        <v>1558</v>
      </c>
      <c r="G337" s="19" t="s">
        <v>1556</v>
      </c>
      <c r="H337" s="58" t="s">
        <v>1557</v>
      </c>
    </row>
    <row r="338" spans="1:8" ht="25.5">
      <c r="A338" s="19" t="s">
        <v>1288</v>
      </c>
      <c r="B338" s="19" t="s">
        <v>432</v>
      </c>
      <c r="C338" s="19" t="s">
        <v>1287</v>
      </c>
      <c r="D338" s="19" t="s">
        <v>629</v>
      </c>
      <c r="E338" s="27">
        <v>41305</v>
      </c>
      <c r="F338" s="44">
        <v>2500</v>
      </c>
      <c r="G338" s="19" t="s">
        <v>1563</v>
      </c>
      <c r="H338" s="22" t="s">
        <v>1564</v>
      </c>
    </row>
    <row r="339" spans="1:8" ht="42.75">
      <c r="A339" s="19" t="s">
        <v>1289</v>
      </c>
      <c r="B339" s="19" t="s">
        <v>1290</v>
      </c>
      <c r="C339" s="19" t="s">
        <v>1287</v>
      </c>
      <c r="D339" s="19" t="s">
        <v>629</v>
      </c>
      <c r="E339" s="27" t="s">
        <v>497</v>
      </c>
      <c r="F339" s="44" t="s">
        <v>1565</v>
      </c>
      <c r="G339" s="19" t="s">
        <v>1566</v>
      </c>
      <c r="H339" s="45" t="s">
        <v>1567</v>
      </c>
    </row>
    <row r="340" spans="1:8" ht="42.75">
      <c r="A340" s="14" t="s">
        <v>1002</v>
      </c>
      <c r="B340" s="4" t="s">
        <v>617</v>
      </c>
      <c r="C340" s="4" t="s">
        <v>509</v>
      </c>
      <c r="D340" s="4" t="s">
        <v>322</v>
      </c>
      <c r="E340" s="5" t="s">
        <v>434</v>
      </c>
      <c r="F340" s="17" t="s">
        <v>679</v>
      </c>
      <c r="G340" s="4" t="s">
        <v>679</v>
      </c>
      <c r="H340" s="46" t="s">
        <v>798</v>
      </c>
    </row>
    <row r="341" spans="1:8" ht="57">
      <c r="A341" s="4" t="s">
        <v>362</v>
      </c>
      <c r="B341" s="4" t="s">
        <v>684</v>
      </c>
      <c r="C341" s="4" t="s">
        <v>35</v>
      </c>
      <c r="D341" s="4" t="s">
        <v>868</v>
      </c>
      <c r="E341" s="5">
        <v>40940</v>
      </c>
      <c r="F341" s="17">
        <v>3000</v>
      </c>
      <c r="G341" s="4" t="s">
        <v>497</v>
      </c>
      <c r="H341" s="46" t="s">
        <v>414</v>
      </c>
    </row>
    <row r="342" spans="1:8" ht="42.75">
      <c r="A342" s="14" t="s">
        <v>1048</v>
      </c>
      <c r="B342" s="14"/>
      <c r="C342" s="14" t="s">
        <v>35</v>
      </c>
      <c r="D342" s="14" t="s">
        <v>834</v>
      </c>
      <c r="E342" s="35">
        <v>41306</v>
      </c>
      <c r="F342" s="20" t="s">
        <v>1432</v>
      </c>
      <c r="G342" s="14" t="s">
        <v>1391</v>
      </c>
      <c r="H342" s="48"/>
    </row>
    <row r="343" spans="1:8" ht="28.5">
      <c r="A343" s="14" t="s">
        <v>678</v>
      </c>
      <c r="B343" s="4" t="s">
        <v>1152</v>
      </c>
      <c r="C343" s="4" t="s">
        <v>568</v>
      </c>
      <c r="D343" s="4" t="s">
        <v>834</v>
      </c>
      <c r="E343" s="5">
        <v>40969</v>
      </c>
      <c r="F343" s="17">
        <v>3500</v>
      </c>
      <c r="G343" s="4" t="s">
        <v>850</v>
      </c>
      <c r="H343" s="46" t="s">
        <v>560</v>
      </c>
    </row>
    <row r="344" spans="1:8" ht="28.5">
      <c r="A344" s="14" t="s">
        <v>361</v>
      </c>
      <c r="B344" s="4" t="s">
        <v>24</v>
      </c>
      <c r="C344" s="4" t="s">
        <v>1027</v>
      </c>
      <c r="D344" s="4" t="s">
        <v>939</v>
      </c>
      <c r="E344" s="5">
        <v>40574</v>
      </c>
      <c r="F344" s="17">
        <v>4200</v>
      </c>
      <c r="G344" s="4" t="s">
        <v>209</v>
      </c>
      <c r="H344" s="46" t="s">
        <v>552</v>
      </c>
    </row>
    <row r="345" spans="1:8" ht="57">
      <c r="A345" s="19" t="s">
        <v>1102</v>
      </c>
      <c r="B345" s="19" t="s">
        <v>1103</v>
      </c>
      <c r="C345" s="4" t="s">
        <v>1104</v>
      </c>
      <c r="D345" s="19" t="s">
        <v>1105</v>
      </c>
      <c r="E345" s="27">
        <v>40609</v>
      </c>
      <c r="F345" s="44">
        <v>4000</v>
      </c>
      <c r="G345" s="19" t="s">
        <v>209</v>
      </c>
      <c r="H345" s="45" t="s">
        <v>1106</v>
      </c>
    </row>
    <row r="346" spans="1:8" ht="14.25">
      <c r="A346" s="4" t="s">
        <v>301</v>
      </c>
      <c r="B346" s="4" t="s">
        <v>58</v>
      </c>
      <c r="C346" s="4" t="s">
        <v>969</v>
      </c>
      <c r="D346" s="4" t="s">
        <v>154</v>
      </c>
      <c r="E346" s="5">
        <v>40947</v>
      </c>
      <c r="F346" s="17" t="s">
        <v>497</v>
      </c>
      <c r="G346" s="4" t="s">
        <v>467</v>
      </c>
      <c r="H346" s="46" t="s">
        <v>1165</v>
      </c>
    </row>
    <row r="347" spans="1:8" ht="85.5">
      <c r="A347" s="19" t="s">
        <v>643</v>
      </c>
      <c r="B347" s="15" t="s">
        <v>642</v>
      </c>
      <c r="C347" s="19" t="s">
        <v>645</v>
      </c>
      <c r="D347" s="19" t="s">
        <v>961</v>
      </c>
      <c r="E347" s="53">
        <v>40954</v>
      </c>
      <c r="F347" s="44">
        <v>5000</v>
      </c>
      <c r="G347" s="19" t="s">
        <v>209</v>
      </c>
      <c r="H347" s="45" t="s">
        <v>644</v>
      </c>
    </row>
    <row r="348" spans="1:8" ht="28.5">
      <c r="A348" s="4" t="s">
        <v>504</v>
      </c>
      <c r="B348" s="4" t="s">
        <v>1016</v>
      </c>
      <c r="C348" s="4" t="s">
        <v>191</v>
      </c>
      <c r="D348" s="4" t="s">
        <v>466</v>
      </c>
      <c r="E348" s="5">
        <v>40954</v>
      </c>
      <c r="F348" s="17" t="s">
        <v>520</v>
      </c>
      <c r="G348" s="4" t="s">
        <v>430</v>
      </c>
      <c r="H348" s="46" t="s">
        <v>854</v>
      </c>
    </row>
    <row r="349" spans="1:8" ht="28.5">
      <c r="A349" s="4" t="s">
        <v>708</v>
      </c>
      <c r="B349" s="4" t="s">
        <v>1016</v>
      </c>
      <c r="C349" s="4" t="s">
        <v>191</v>
      </c>
      <c r="D349" s="4" t="s">
        <v>466</v>
      </c>
      <c r="E349" s="5">
        <v>40954</v>
      </c>
      <c r="F349" s="17" t="s">
        <v>520</v>
      </c>
      <c r="G349" s="4" t="s">
        <v>811</v>
      </c>
      <c r="H349" s="46" t="s">
        <v>854</v>
      </c>
    </row>
    <row r="350" spans="1:8" ht="42.75">
      <c r="A350" s="14" t="s">
        <v>991</v>
      </c>
      <c r="B350" s="4" t="s">
        <v>1042</v>
      </c>
      <c r="C350" s="4" t="s">
        <v>490</v>
      </c>
      <c r="D350" s="4" t="s">
        <v>598</v>
      </c>
      <c r="E350" s="5">
        <v>40603</v>
      </c>
      <c r="F350" s="17" t="s">
        <v>221</v>
      </c>
      <c r="G350" s="4" t="s">
        <v>975</v>
      </c>
      <c r="H350" s="46" t="s">
        <v>1256</v>
      </c>
    </row>
    <row r="351" spans="1:8" ht="57">
      <c r="A351" s="4" t="s">
        <v>956</v>
      </c>
      <c r="B351" s="4" t="s">
        <v>45</v>
      </c>
      <c r="C351" s="14"/>
      <c r="D351" s="4" t="s">
        <v>973</v>
      </c>
      <c r="E351" s="5">
        <v>40947</v>
      </c>
      <c r="F351" s="17" t="s">
        <v>497</v>
      </c>
      <c r="G351" s="4" t="s">
        <v>430</v>
      </c>
      <c r="H351" s="46" t="s">
        <v>274</v>
      </c>
    </row>
    <row r="352" spans="1:8" ht="14.25">
      <c r="A352" s="100" t="s">
        <v>1769</v>
      </c>
      <c r="B352" s="100" t="s">
        <v>635</v>
      </c>
      <c r="C352" s="103" t="s">
        <v>1785</v>
      </c>
      <c r="D352" s="100"/>
      <c r="E352" s="101" t="s">
        <v>1770</v>
      </c>
      <c r="F352" s="102" t="s">
        <v>497</v>
      </c>
      <c r="G352" s="100"/>
      <c r="H352" s="58" t="s">
        <v>1771</v>
      </c>
    </row>
    <row r="353" spans="1:8" ht="64.5" customHeight="1">
      <c r="A353" s="103" t="s">
        <v>1772</v>
      </c>
      <c r="B353" s="104" t="s">
        <v>1773</v>
      </c>
      <c r="C353" s="104" t="s">
        <v>1774</v>
      </c>
      <c r="E353" s="27" t="s">
        <v>1775</v>
      </c>
      <c r="F353" s="44" t="s">
        <v>497</v>
      </c>
      <c r="H353" s="58" t="s">
        <v>1776</v>
      </c>
    </row>
    <row r="354" spans="1:8" ht="28.5">
      <c r="A354" s="104" t="s">
        <v>1777</v>
      </c>
      <c r="B354" s="103" t="s">
        <v>1778</v>
      </c>
      <c r="C354" s="104" t="s">
        <v>1779</v>
      </c>
      <c r="E354" s="27" t="s">
        <v>1780</v>
      </c>
      <c r="F354" s="44" t="s">
        <v>497</v>
      </c>
      <c r="H354" s="22" t="s">
        <v>1781</v>
      </c>
    </row>
    <row r="355" spans="1:8" ht="28.5">
      <c r="A355" s="104" t="s">
        <v>1782</v>
      </c>
      <c r="B355" s="19" t="s">
        <v>1718</v>
      </c>
      <c r="C355" s="104" t="s">
        <v>1783</v>
      </c>
      <c r="E355" s="27" t="s">
        <v>1770</v>
      </c>
      <c r="F355" s="44" t="s">
        <v>497</v>
      </c>
      <c r="H355" s="58" t="s">
        <v>1784</v>
      </c>
    </row>
    <row r="356" spans="1:8" ht="28.5">
      <c r="A356" s="103" t="s">
        <v>1786</v>
      </c>
      <c r="B356" s="104" t="s">
        <v>1787</v>
      </c>
      <c r="C356" s="104" t="s">
        <v>1789</v>
      </c>
      <c r="E356" s="27" t="s">
        <v>1780</v>
      </c>
      <c r="F356" s="44" t="s">
        <v>497</v>
      </c>
      <c r="H356" s="58" t="s">
        <v>1788</v>
      </c>
    </row>
    <row r="357" spans="1:8" ht="63.75" customHeight="1">
      <c r="A357" s="104" t="s">
        <v>1790</v>
      </c>
      <c r="B357" s="103" t="s">
        <v>1791</v>
      </c>
      <c r="C357" s="104" t="s">
        <v>1792</v>
      </c>
      <c r="E357" s="27" t="s">
        <v>1793</v>
      </c>
      <c r="F357" s="44" t="s">
        <v>497</v>
      </c>
      <c r="H357" s="58" t="s">
        <v>1794</v>
      </c>
    </row>
    <row r="358" spans="1:8" ht="42.75">
      <c r="A358" s="103" t="s">
        <v>1795</v>
      </c>
      <c r="B358" s="103" t="s">
        <v>1796</v>
      </c>
      <c r="C358" s="104" t="s">
        <v>1797</v>
      </c>
      <c r="E358" s="27" t="s">
        <v>1798</v>
      </c>
      <c r="F358" s="44" t="s">
        <v>497</v>
      </c>
      <c r="H358" s="58" t="s">
        <v>1799</v>
      </c>
    </row>
    <row r="359" spans="1:8" ht="28.5">
      <c r="A359" s="103" t="s">
        <v>1800</v>
      </c>
      <c r="B359" s="103" t="s">
        <v>1802</v>
      </c>
      <c r="C359" s="104" t="s">
        <v>1801</v>
      </c>
      <c r="E359" s="27" t="s">
        <v>1803</v>
      </c>
      <c r="F359" s="44" t="s">
        <v>497</v>
      </c>
      <c r="H359" s="58" t="s">
        <v>1804</v>
      </c>
    </row>
    <row r="360" spans="1:8" ht="28.5">
      <c r="A360" s="104" t="s">
        <v>1805</v>
      </c>
      <c r="B360" s="103" t="s">
        <v>1806</v>
      </c>
      <c r="C360" s="104" t="s">
        <v>1807</v>
      </c>
      <c r="E360" s="27" t="s">
        <v>1808</v>
      </c>
      <c r="F360" s="44" t="s">
        <v>497</v>
      </c>
      <c r="H360" s="58" t="s">
        <v>1809</v>
      </c>
    </row>
    <row r="361" spans="1:8" ht="14.25">
      <c r="A361" s="103" t="s">
        <v>1810</v>
      </c>
      <c r="B361" s="103" t="s">
        <v>1796</v>
      </c>
      <c r="C361" s="103" t="s">
        <v>1811</v>
      </c>
      <c r="E361" s="27" t="s">
        <v>1812</v>
      </c>
      <c r="F361" s="44" t="s">
        <v>497</v>
      </c>
      <c r="H361" s="58" t="s">
        <v>1813</v>
      </c>
    </row>
    <row r="362" spans="1:8" ht="42.75">
      <c r="A362" s="104" t="s">
        <v>1814</v>
      </c>
      <c r="B362" s="104" t="s">
        <v>1815</v>
      </c>
      <c r="C362" s="104" t="s">
        <v>1816</v>
      </c>
      <c r="E362" s="27" t="s">
        <v>1817</v>
      </c>
      <c r="F362" s="44" t="s">
        <v>497</v>
      </c>
      <c r="H362" s="58" t="s">
        <v>1818</v>
      </c>
    </row>
    <row r="363" spans="1:8" ht="14.25">
      <c r="A363" s="103" t="s">
        <v>1819</v>
      </c>
      <c r="B363" s="103" t="s">
        <v>1796</v>
      </c>
      <c r="C363" s="103" t="s">
        <v>1820</v>
      </c>
      <c r="E363" s="27" t="s">
        <v>1821</v>
      </c>
      <c r="F363" s="44" t="s">
        <v>497</v>
      </c>
      <c r="H363" s="58" t="s">
        <v>1822</v>
      </c>
    </row>
    <row r="364" spans="1:8" ht="14.25">
      <c r="A364" s="103" t="s">
        <v>1823</v>
      </c>
      <c r="B364" s="103" t="s">
        <v>1802</v>
      </c>
      <c r="C364" s="103" t="s">
        <v>1824</v>
      </c>
      <c r="E364" s="27" t="s">
        <v>1825</v>
      </c>
      <c r="F364" s="44" t="s">
        <v>497</v>
      </c>
      <c r="H364" s="58" t="s">
        <v>1826</v>
      </c>
    </row>
    <row r="365" spans="1:8" ht="42.75">
      <c r="A365" s="103" t="s">
        <v>1795</v>
      </c>
      <c r="B365" s="103" t="s">
        <v>1796</v>
      </c>
      <c r="C365" s="104" t="s">
        <v>1797</v>
      </c>
      <c r="E365" s="27" t="s">
        <v>1798</v>
      </c>
      <c r="F365" s="44" t="s">
        <v>497</v>
      </c>
      <c r="H365" s="58" t="s">
        <v>1799</v>
      </c>
    </row>
    <row r="366" spans="1:8" ht="28.5">
      <c r="A366" s="103" t="s">
        <v>1827</v>
      </c>
      <c r="B366" s="104" t="s">
        <v>1828</v>
      </c>
      <c r="C366" s="104" t="s">
        <v>1829</v>
      </c>
      <c r="E366" s="27" t="s">
        <v>1793</v>
      </c>
      <c r="F366" s="44" t="s">
        <v>497</v>
      </c>
      <c r="H366" s="22" t="s">
        <v>1830</v>
      </c>
    </row>
    <row r="367" spans="1:8" ht="66.75" customHeight="1">
      <c r="A367" s="103" t="s">
        <v>1831</v>
      </c>
      <c r="B367" s="104" t="s">
        <v>1832</v>
      </c>
      <c r="C367" s="104" t="s">
        <v>1833</v>
      </c>
      <c r="E367" s="27" t="s">
        <v>1817</v>
      </c>
      <c r="F367" s="44" t="s">
        <v>497</v>
      </c>
      <c r="H367" s="22" t="s">
        <v>1834</v>
      </c>
    </row>
    <row r="368" spans="1:8" ht="42.75">
      <c r="A368" s="105" t="s">
        <v>1835</v>
      </c>
      <c r="B368" s="103" t="s">
        <v>1836</v>
      </c>
      <c r="C368" s="104" t="s">
        <v>1837</v>
      </c>
      <c r="E368" s="27" t="s">
        <v>1817</v>
      </c>
      <c r="F368" s="44" t="s">
        <v>497</v>
      </c>
      <c r="H368" s="22" t="s">
        <v>1838</v>
      </c>
    </row>
    <row r="369" spans="1:8" ht="62.25" customHeight="1">
      <c r="A369" s="104" t="s">
        <v>1839</v>
      </c>
      <c r="B369" s="103" t="s">
        <v>1840</v>
      </c>
      <c r="C369" s="104" t="s">
        <v>1841</v>
      </c>
      <c r="E369" s="27" t="s">
        <v>1821</v>
      </c>
      <c r="F369" s="44" t="s">
        <v>497</v>
      </c>
      <c r="H369" s="22" t="s">
        <v>1842</v>
      </c>
    </row>
    <row r="370" spans="1:8" ht="28.5">
      <c r="A370" s="104" t="s">
        <v>1843</v>
      </c>
      <c r="B370" s="103" t="s">
        <v>1844</v>
      </c>
      <c r="C370" s="104" t="s">
        <v>1845</v>
      </c>
      <c r="E370" s="27" t="s">
        <v>1846</v>
      </c>
      <c r="F370" s="44" t="s">
        <v>497</v>
      </c>
      <c r="H370" s="22" t="s">
        <v>1847</v>
      </c>
    </row>
    <row r="371" spans="1:8" ht="28.5">
      <c r="A371" s="103" t="s">
        <v>1848</v>
      </c>
      <c r="B371" s="103" t="s">
        <v>1849</v>
      </c>
      <c r="C371" s="104" t="s">
        <v>1850</v>
      </c>
      <c r="E371" s="27" t="s">
        <v>1798</v>
      </c>
      <c r="F371" s="44" t="s">
        <v>497</v>
      </c>
      <c r="H371" s="22" t="s">
        <v>1851</v>
      </c>
    </row>
    <row r="372" spans="1:8" ht="28.5">
      <c r="A372" s="103" t="s">
        <v>1852</v>
      </c>
      <c r="B372" s="103" t="s">
        <v>1853</v>
      </c>
      <c r="C372" s="104" t="s">
        <v>1854</v>
      </c>
      <c r="E372" s="27" t="s">
        <v>1855</v>
      </c>
      <c r="F372" s="44" t="s">
        <v>497</v>
      </c>
      <c r="H372" s="58" t="s">
        <v>1856</v>
      </c>
    </row>
    <row r="373" spans="1:8" ht="42.75">
      <c r="A373" s="103" t="s">
        <v>1857</v>
      </c>
      <c r="B373" s="103" t="s">
        <v>1858</v>
      </c>
      <c r="C373" s="104" t="s">
        <v>1859</v>
      </c>
      <c r="E373" s="27" t="s">
        <v>1860</v>
      </c>
      <c r="F373" s="44" t="s">
        <v>497</v>
      </c>
      <c r="H373" s="58" t="s">
        <v>1861</v>
      </c>
    </row>
    <row r="374" spans="1:8" ht="28.5">
      <c r="A374" s="105" t="s">
        <v>1862</v>
      </c>
      <c r="B374" s="103" t="s">
        <v>1863</v>
      </c>
      <c r="C374" s="104" t="s">
        <v>1864</v>
      </c>
      <c r="E374" s="27" t="s">
        <v>1821</v>
      </c>
      <c r="F374" s="44" t="s">
        <v>497</v>
      </c>
      <c r="H374" s="22" t="s">
        <v>1865</v>
      </c>
    </row>
    <row r="375" spans="1:8" ht="61.5" customHeight="1">
      <c r="A375" s="103" t="s">
        <v>1866</v>
      </c>
      <c r="B375" s="104" t="s">
        <v>1867</v>
      </c>
      <c r="C375" s="19" t="s">
        <v>1760</v>
      </c>
      <c r="D375" s="19" t="s">
        <v>66</v>
      </c>
      <c r="E375" s="27" t="s">
        <v>1846</v>
      </c>
      <c r="F375" s="44" t="s">
        <v>497</v>
      </c>
      <c r="H375" s="58" t="s">
        <v>1868</v>
      </c>
    </row>
    <row r="376" spans="1:8" ht="34.5" customHeight="1">
      <c r="A376" s="104" t="s">
        <v>1869</v>
      </c>
      <c r="B376" s="103" t="s">
        <v>1870</v>
      </c>
      <c r="C376" s="104" t="s">
        <v>1871</v>
      </c>
      <c r="E376" s="27" t="s">
        <v>1808</v>
      </c>
      <c r="F376" s="44" t="s">
        <v>497</v>
      </c>
      <c r="H376" s="58" t="s">
        <v>1872</v>
      </c>
    </row>
    <row r="377" spans="1:8" ht="57.75" customHeight="1">
      <c r="A377" s="103" t="s">
        <v>1873</v>
      </c>
      <c r="B377" s="104" t="s">
        <v>1874</v>
      </c>
      <c r="C377" s="104" t="s">
        <v>1875</v>
      </c>
      <c r="E377" s="27" t="s">
        <v>1775</v>
      </c>
      <c r="F377" s="44" t="s">
        <v>497</v>
      </c>
      <c r="H377" s="58" t="s">
        <v>1876</v>
      </c>
    </row>
    <row r="378" spans="1:8" ht="42.75" customHeight="1">
      <c r="A378" s="104" t="s">
        <v>1777</v>
      </c>
      <c r="B378" s="103" t="s">
        <v>1778</v>
      </c>
      <c r="C378" s="104" t="s">
        <v>1877</v>
      </c>
      <c r="E378" s="27" t="s">
        <v>1846</v>
      </c>
      <c r="F378" s="44" t="s">
        <v>497</v>
      </c>
      <c r="H378" s="22" t="s">
        <v>1781</v>
      </c>
    </row>
    <row r="379" spans="1:8" ht="38.25">
      <c r="A379" s="103" t="s">
        <v>786</v>
      </c>
      <c r="B379" s="103" t="s">
        <v>1878</v>
      </c>
      <c r="C379" s="104" t="s">
        <v>1879</v>
      </c>
      <c r="E379" s="27" t="s">
        <v>1775</v>
      </c>
      <c r="F379" s="44" t="s">
        <v>497</v>
      </c>
      <c r="H379" s="22" t="s">
        <v>1880</v>
      </c>
    </row>
    <row r="380" spans="1:8" ht="54.75" customHeight="1">
      <c r="A380" s="104" t="s">
        <v>1790</v>
      </c>
      <c r="B380" s="103" t="s">
        <v>1791</v>
      </c>
      <c r="C380" s="104" t="s">
        <v>1881</v>
      </c>
      <c r="E380" s="27" t="s">
        <v>1793</v>
      </c>
      <c r="F380" s="44" t="s">
        <v>497</v>
      </c>
      <c r="H380" s="58" t="s">
        <v>1794</v>
      </c>
    </row>
    <row r="381" spans="1:8" ht="14.25">
      <c r="A381" s="103" t="s">
        <v>1882</v>
      </c>
      <c r="B381" s="103" t="s">
        <v>1878</v>
      </c>
      <c r="C381" s="103" t="s">
        <v>1883</v>
      </c>
      <c r="E381" s="27" t="s">
        <v>1884</v>
      </c>
      <c r="F381" s="44" t="s">
        <v>497</v>
      </c>
      <c r="H381" s="58" t="s">
        <v>1885</v>
      </c>
    </row>
    <row r="382" spans="1:8" ht="33.75" customHeight="1">
      <c r="A382" s="103" t="s">
        <v>1886</v>
      </c>
      <c r="B382" s="103" t="s">
        <v>1828</v>
      </c>
      <c r="C382" s="104" t="s">
        <v>1829</v>
      </c>
      <c r="E382" s="27" t="s">
        <v>1793</v>
      </c>
      <c r="F382" s="44" t="s">
        <v>497</v>
      </c>
      <c r="H382" s="22" t="s">
        <v>1830</v>
      </c>
    </row>
    <row r="383" spans="1:8" ht="28.5">
      <c r="A383" s="103" t="s">
        <v>1887</v>
      </c>
      <c r="B383" s="103" t="s">
        <v>1888</v>
      </c>
      <c r="C383" s="104" t="s">
        <v>1889</v>
      </c>
      <c r="E383" s="27" t="s">
        <v>1775</v>
      </c>
      <c r="F383" s="44" t="s">
        <v>497</v>
      </c>
      <c r="H383" s="58" t="s">
        <v>1890</v>
      </c>
    </row>
    <row r="384" spans="1:8" ht="42.75">
      <c r="A384" s="103" t="s">
        <v>1891</v>
      </c>
      <c r="B384" s="103" t="s">
        <v>1892</v>
      </c>
      <c r="C384" s="104" t="s">
        <v>1893</v>
      </c>
      <c r="E384" s="27" t="s">
        <v>1793</v>
      </c>
      <c r="F384" s="44" t="s">
        <v>497</v>
      </c>
      <c r="H384" s="58" t="s">
        <v>1894</v>
      </c>
    </row>
    <row r="385" spans="1:8" ht="42.75">
      <c r="A385" s="103" t="s">
        <v>1895</v>
      </c>
      <c r="B385" s="103" t="s">
        <v>432</v>
      </c>
      <c r="C385" s="104" t="s">
        <v>1896</v>
      </c>
      <c r="E385" s="27" t="s">
        <v>1897</v>
      </c>
      <c r="F385" s="44" t="s">
        <v>497</v>
      </c>
      <c r="H385" s="58" t="s">
        <v>1898</v>
      </c>
    </row>
    <row r="386" spans="1:8" ht="28.5">
      <c r="A386" s="103" t="s">
        <v>1899</v>
      </c>
      <c r="B386" s="103" t="s">
        <v>432</v>
      </c>
      <c r="C386" s="104" t="s">
        <v>1900</v>
      </c>
      <c r="E386" s="27" t="s">
        <v>1793</v>
      </c>
      <c r="H386" s="58" t="s">
        <v>1904</v>
      </c>
    </row>
    <row r="387" spans="1:8" ht="28.5">
      <c r="A387" s="103" t="s">
        <v>1901</v>
      </c>
      <c r="B387" s="19" t="s">
        <v>432</v>
      </c>
      <c r="C387" s="104" t="s">
        <v>1902</v>
      </c>
      <c r="E387" s="27" t="s">
        <v>1775</v>
      </c>
      <c r="F387" s="44" t="s">
        <v>497</v>
      </c>
      <c r="H387" s="22" t="s">
        <v>1903</v>
      </c>
    </row>
    <row r="388" spans="1:8" ht="28.5">
      <c r="A388" s="104" t="s">
        <v>1905</v>
      </c>
      <c r="B388" s="19" t="s">
        <v>432</v>
      </c>
      <c r="C388" s="104" t="s">
        <v>1906</v>
      </c>
      <c r="E388" s="27" t="s">
        <v>1793</v>
      </c>
      <c r="F388" s="44" t="s">
        <v>497</v>
      </c>
      <c r="H388" s="22" t="s">
        <v>1907</v>
      </c>
    </row>
    <row r="389" spans="1:8" ht="28.5">
      <c r="A389" s="105" t="s">
        <v>1908</v>
      </c>
      <c r="B389" s="103" t="s">
        <v>1909</v>
      </c>
      <c r="C389" s="104" t="s">
        <v>1910</v>
      </c>
      <c r="E389" s="27" t="s">
        <v>1775</v>
      </c>
      <c r="F389" s="44" t="s">
        <v>497</v>
      </c>
      <c r="H389" s="22" t="s">
        <v>1911</v>
      </c>
    </row>
    <row r="390" spans="1:8" ht="28.5">
      <c r="A390" s="104" t="s">
        <v>1912</v>
      </c>
      <c r="B390" s="103" t="s">
        <v>1437</v>
      </c>
      <c r="C390" s="104" t="s">
        <v>1913</v>
      </c>
      <c r="E390" s="27" t="s">
        <v>1775</v>
      </c>
      <c r="F390" s="44" t="s">
        <v>497</v>
      </c>
      <c r="H390" s="22" t="s">
        <v>1914</v>
      </c>
    </row>
    <row r="391" spans="1:8" ht="28.5">
      <c r="A391" s="103" t="s">
        <v>1915</v>
      </c>
      <c r="B391" s="19" t="s">
        <v>432</v>
      </c>
      <c r="C391" s="104" t="s">
        <v>1916</v>
      </c>
      <c r="E391" s="27" t="s">
        <v>1775</v>
      </c>
      <c r="F391" s="44" t="s">
        <v>497</v>
      </c>
      <c r="H391" s="58" t="s">
        <v>1917</v>
      </c>
    </row>
    <row r="392" spans="1:8" ht="28.5">
      <c r="A392" s="103" t="s">
        <v>1918</v>
      </c>
      <c r="B392" s="19" t="s">
        <v>1919</v>
      </c>
      <c r="C392" s="104" t="s">
        <v>1920</v>
      </c>
      <c r="E392" s="27" t="s">
        <v>1798</v>
      </c>
      <c r="F392" s="44" t="s">
        <v>497</v>
      </c>
      <c r="H392" s="58" t="s">
        <v>1921</v>
      </c>
    </row>
    <row r="393" spans="1:8" ht="28.5">
      <c r="A393" s="103" t="s">
        <v>1922</v>
      </c>
      <c r="B393" s="19" t="s">
        <v>1919</v>
      </c>
      <c r="C393" s="104" t="s">
        <v>1923</v>
      </c>
      <c r="E393" s="27" t="s">
        <v>1825</v>
      </c>
      <c r="F393" s="44" t="s">
        <v>497</v>
      </c>
      <c r="H393" s="58" t="s">
        <v>1924</v>
      </c>
    </row>
    <row r="394" spans="1:8" ht="28.5">
      <c r="A394" s="19" t="s">
        <v>1925</v>
      </c>
      <c r="B394" s="19" t="s">
        <v>1919</v>
      </c>
      <c r="C394" s="104" t="s">
        <v>1926</v>
      </c>
      <c r="E394" s="27" t="s">
        <v>1825</v>
      </c>
      <c r="F394" s="44" t="s">
        <v>497</v>
      </c>
      <c r="H394" s="58" t="s">
        <v>1927</v>
      </c>
    </row>
    <row r="395" spans="1:8" ht="28.5">
      <c r="A395" s="103" t="s">
        <v>1848</v>
      </c>
      <c r="B395" s="103" t="s">
        <v>1849</v>
      </c>
      <c r="C395" s="104" t="s">
        <v>1850</v>
      </c>
      <c r="E395" s="27" t="s">
        <v>1855</v>
      </c>
      <c r="F395" s="44" t="s">
        <v>497</v>
      </c>
      <c r="H395" s="58" t="s">
        <v>1928</v>
      </c>
    </row>
    <row r="396" spans="1:8" ht="42.75">
      <c r="A396" s="104" t="s">
        <v>1929</v>
      </c>
      <c r="B396" s="19" t="s">
        <v>816</v>
      </c>
      <c r="C396" s="104" t="s">
        <v>1930</v>
      </c>
      <c r="E396" s="27" t="s">
        <v>1798</v>
      </c>
      <c r="F396" s="44" t="s">
        <v>497</v>
      </c>
      <c r="H396" s="58" t="s">
        <v>1931</v>
      </c>
    </row>
    <row r="397" spans="1:8" ht="28.5">
      <c r="A397" s="103" t="s">
        <v>1869</v>
      </c>
      <c r="B397" s="103" t="s">
        <v>1870</v>
      </c>
      <c r="C397" s="104" t="s">
        <v>1871</v>
      </c>
      <c r="E397" s="27" t="s">
        <v>1808</v>
      </c>
      <c r="F397" s="44" t="s">
        <v>497</v>
      </c>
      <c r="H397" s="58" t="s">
        <v>1872</v>
      </c>
    </row>
    <row r="398" spans="1:8" ht="42.75">
      <c r="A398" s="76" t="s">
        <v>1932</v>
      </c>
      <c r="B398" s="61" t="s">
        <v>1836</v>
      </c>
      <c r="C398" s="76" t="s">
        <v>1933</v>
      </c>
      <c r="E398" s="27" t="s">
        <v>1817</v>
      </c>
      <c r="F398" s="44" t="s">
        <v>497</v>
      </c>
      <c r="H398" s="58" t="s">
        <v>1838</v>
      </c>
    </row>
    <row r="399" spans="1:8" ht="42.75">
      <c r="A399" s="61" t="s">
        <v>1934</v>
      </c>
      <c r="B399" s="61" t="s">
        <v>1858</v>
      </c>
      <c r="C399" s="76" t="s">
        <v>1859</v>
      </c>
      <c r="E399" s="27" t="s">
        <v>1846</v>
      </c>
      <c r="F399" s="44" t="s">
        <v>497</v>
      </c>
      <c r="H399" s="58" t="s">
        <v>1861</v>
      </c>
    </row>
    <row r="400" spans="1:8" ht="28.5">
      <c r="A400" s="61" t="s">
        <v>1908</v>
      </c>
      <c r="B400" s="61" t="s">
        <v>1909</v>
      </c>
      <c r="C400" s="76" t="s">
        <v>1910</v>
      </c>
      <c r="E400" s="27" t="s">
        <v>1775</v>
      </c>
      <c r="F400" s="44" t="s">
        <v>497</v>
      </c>
      <c r="H400" s="58" t="s">
        <v>1911</v>
      </c>
    </row>
    <row r="401" spans="1:8" ht="28.5">
      <c r="A401" s="61" t="s">
        <v>1935</v>
      </c>
      <c r="B401" s="61" t="s">
        <v>1936</v>
      </c>
      <c r="C401" s="76" t="s">
        <v>1937</v>
      </c>
      <c r="E401" s="27" t="s">
        <v>1897</v>
      </c>
      <c r="F401" s="44" t="s">
        <v>497</v>
      </c>
      <c r="H401" s="58" t="s">
        <v>1938</v>
      </c>
    </row>
    <row r="402" spans="1:8" ht="28.5">
      <c r="A402" s="61" t="s">
        <v>1939</v>
      </c>
      <c r="B402" s="76" t="s">
        <v>1940</v>
      </c>
      <c r="C402" s="76" t="s">
        <v>1941</v>
      </c>
      <c r="E402" s="27" t="s">
        <v>1942</v>
      </c>
      <c r="F402" s="44" t="s">
        <v>497</v>
      </c>
      <c r="H402" s="58" t="s">
        <v>1943</v>
      </c>
    </row>
    <row r="403" spans="1:8" ht="63" customHeight="1">
      <c r="A403" s="61" t="s">
        <v>1831</v>
      </c>
      <c r="B403" s="76" t="s">
        <v>1944</v>
      </c>
      <c r="C403" s="76" t="s">
        <v>1833</v>
      </c>
      <c r="E403" s="27" t="s">
        <v>1817</v>
      </c>
      <c r="F403" s="44" t="s">
        <v>497</v>
      </c>
      <c r="H403" s="58" t="s">
        <v>1834</v>
      </c>
    </row>
    <row r="404" spans="1:8" ht="62.25" customHeight="1">
      <c r="A404" s="76" t="s">
        <v>1945</v>
      </c>
      <c r="B404" s="76" t="s">
        <v>1946</v>
      </c>
      <c r="C404" s="76" t="s">
        <v>1947</v>
      </c>
      <c r="E404" s="27" t="s">
        <v>1775</v>
      </c>
      <c r="F404" s="44" t="s">
        <v>497</v>
      </c>
      <c r="H404" s="58" t="s">
        <v>1948</v>
      </c>
    </row>
    <row r="405" spans="1:8" ht="62.25" customHeight="1">
      <c r="A405" s="61" t="s">
        <v>1866</v>
      </c>
      <c r="B405" s="76" t="s">
        <v>1949</v>
      </c>
      <c r="C405" s="76" t="s">
        <v>1950</v>
      </c>
      <c r="E405" s="27" t="s">
        <v>1951</v>
      </c>
      <c r="F405" s="44" t="s">
        <v>497</v>
      </c>
      <c r="H405" s="58" t="s">
        <v>1868</v>
      </c>
    </row>
    <row r="406" spans="1:8" ht="28.5">
      <c r="A406" s="61" t="s">
        <v>1952</v>
      </c>
      <c r="B406" s="61" t="s">
        <v>1953</v>
      </c>
      <c r="C406" s="76" t="s">
        <v>1954</v>
      </c>
      <c r="E406" s="27" t="s">
        <v>1793</v>
      </c>
      <c r="F406" s="44" t="s">
        <v>497</v>
      </c>
      <c r="H406" s="58" t="s">
        <v>1955</v>
      </c>
    </row>
    <row r="407" spans="1:8" ht="28.5">
      <c r="A407" s="61" t="s">
        <v>1956</v>
      </c>
      <c r="B407" s="61" t="s">
        <v>1957</v>
      </c>
      <c r="C407" s="76" t="s">
        <v>1954</v>
      </c>
      <c r="E407" s="27" t="s">
        <v>1793</v>
      </c>
      <c r="F407" s="44" t="s">
        <v>497</v>
      </c>
      <c r="H407" s="58" t="s">
        <v>1955</v>
      </c>
    </row>
    <row r="408" spans="1:8" ht="28.5">
      <c r="A408" s="61" t="s">
        <v>1958</v>
      </c>
      <c r="B408" s="61" t="s">
        <v>1296</v>
      </c>
      <c r="C408" s="76" t="s">
        <v>1959</v>
      </c>
      <c r="E408" s="27" t="s">
        <v>1775</v>
      </c>
      <c r="F408" s="44" t="s">
        <v>497</v>
      </c>
      <c r="H408" s="58" t="s">
        <v>1960</v>
      </c>
    </row>
    <row r="409" spans="1:8" ht="40.5" customHeight="1">
      <c r="A409" s="76" t="s">
        <v>1839</v>
      </c>
      <c r="B409" s="61" t="s">
        <v>1840</v>
      </c>
      <c r="C409" s="76" t="s">
        <v>1841</v>
      </c>
      <c r="E409" s="27" t="s">
        <v>1821</v>
      </c>
      <c r="F409" s="44" t="s">
        <v>497</v>
      </c>
      <c r="H409" s="58" t="s">
        <v>1842</v>
      </c>
    </row>
    <row r="410" spans="1:8" ht="42.75">
      <c r="A410" s="61" t="s">
        <v>1961</v>
      </c>
      <c r="B410" s="61" t="s">
        <v>1962</v>
      </c>
      <c r="C410" s="76" t="s">
        <v>1841</v>
      </c>
      <c r="E410" s="27" t="s">
        <v>1821</v>
      </c>
      <c r="F410" s="44" t="s">
        <v>497</v>
      </c>
      <c r="H410" s="58" t="s">
        <v>1963</v>
      </c>
    </row>
    <row r="411" spans="1:8" ht="28.5">
      <c r="A411" s="61" t="s">
        <v>1852</v>
      </c>
      <c r="B411" s="61" t="s">
        <v>1853</v>
      </c>
      <c r="C411" s="76" t="s">
        <v>1854</v>
      </c>
      <c r="E411" s="27" t="s">
        <v>1855</v>
      </c>
      <c r="F411" s="44" t="s">
        <v>497</v>
      </c>
      <c r="H411" s="58" t="s">
        <v>1856</v>
      </c>
    </row>
    <row r="412" spans="1:8" ht="42.75">
      <c r="A412" s="61" t="s">
        <v>1835</v>
      </c>
      <c r="B412" s="61" t="s">
        <v>1836</v>
      </c>
      <c r="C412" s="76" t="s">
        <v>1837</v>
      </c>
      <c r="E412" s="27" t="s">
        <v>1817</v>
      </c>
      <c r="F412" s="44" t="s">
        <v>497</v>
      </c>
      <c r="H412" s="58" t="s">
        <v>1838</v>
      </c>
    </row>
    <row r="413" spans="1:8" ht="42.75">
      <c r="A413" s="61" t="s">
        <v>1891</v>
      </c>
      <c r="B413" s="61" t="s">
        <v>1892</v>
      </c>
      <c r="C413" s="76" t="s">
        <v>1893</v>
      </c>
      <c r="E413" s="27" t="s">
        <v>1793</v>
      </c>
      <c r="F413" s="44" t="s">
        <v>497</v>
      </c>
      <c r="H413" s="58" t="s">
        <v>1894</v>
      </c>
    </row>
    <row r="414" spans="1:8" ht="42.75">
      <c r="A414" s="61" t="s">
        <v>1857</v>
      </c>
      <c r="B414" s="61" t="s">
        <v>1858</v>
      </c>
      <c r="C414" s="76" t="s">
        <v>1859</v>
      </c>
      <c r="E414" s="27" t="s">
        <v>1884</v>
      </c>
      <c r="F414" s="44" t="s">
        <v>497</v>
      </c>
      <c r="H414" s="58" t="s">
        <v>1861</v>
      </c>
    </row>
    <row r="415" spans="1:8" ht="28.5">
      <c r="A415" s="61" t="s">
        <v>1964</v>
      </c>
      <c r="B415" s="61" t="s">
        <v>1042</v>
      </c>
      <c r="C415" s="76" t="s">
        <v>1965</v>
      </c>
      <c r="E415" s="27" t="s">
        <v>1966</v>
      </c>
      <c r="F415" s="44" t="s">
        <v>497</v>
      </c>
      <c r="H415" s="58" t="s">
        <v>1967</v>
      </c>
    </row>
    <row r="416" spans="1:8" ht="28.5">
      <c r="A416" s="61" t="s">
        <v>1968</v>
      </c>
      <c r="B416" s="61" t="s">
        <v>1042</v>
      </c>
      <c r="C416" s="76" t="s">
        <v>1969</v>
      </c>
      <c r="E416" s="27" t="s">
        <v>1884</v>
      </c>
      <c r="F416" s="44" t="s">
        <v>497</v>
      </c>
      <c r="H416" s="58" t="s">
        <v>1970</v>
      </c>
    </row>
    <row r="417" spans="1:8" ht="28.5">
      <c r="A417" s="61" t="s">
        <v>1971</v>
      </c>
      <c r="B417" s="61" t="s">
        <v>1042</v>
      </c>
      <c r="C417" s="76" t="s">
        <v>1972</v>
      </c>
      <c r="E417" s="27" t="s">
        <v>1855</v>
      </c>
      <c r="F417" s="44" t="s">
        <v>497</v>
      </c>
      <c r="H417" s="58" t="s">
        <v>1973</v>
      </c>
    </row>
    <row r="418" spans="1:8" ht="28.5">
      <c r="A418" s="61" t="s">
        <v>1974</v>
      </c>
      <c r="B418" s="19" t="s">
        <v>1042</v>
      </c>
      <c r="C418" s="76" t="s">
        <v>1972</v>
      </c>
      <c r="E418" s="27" t="s">
        <v>1793</v>
      </c>
      <c r="F418" s="44" t="s">
        <v>497</v>
      </c>
      <c r="H418" s="58" t="s">
        <v>1973</v>
      </c>
    </row>
    <row r="419" spans="1:8" ht="82.5">
      <c r="A419" s="104" t="s">
        <v>1975</v>
      </c>
      <c r="B419" s="106" t="s">
        <v>1976</v>
      </c>
      <c r="C419" s="19" t="s">
        <v>1977</v>
      </c>
      <c r="D419" s="19" t="s">
        <v>186</v>
      </c>
      <c r="E419" s="27" t="s">
        <v>1978</v>
      </c>
      <c r="F419" s="44">
        <v>3600</v>
      </c>
      <c r="G419" s="19" t="s">
        <v>1979</v>
      </c>
      <c r="H419" s="58" t="s">
        <v>1980</v>
      </c>
    </row>
    <row r="420" spans="1:8" ht="42.75">
      <c r="A420" s="104" t="s">
        <v>1981</v>
      </c>
      <c r="B420" s="107" t="s">
        <v>814</v>
      </c>
      <c r="C420" s="108" t="s">
        <v>1982</v>
      </c>
      <c r="D420" s="19" t="s">
        <v>1983</v>
      </c>
      <c r="E420" s="27" t="s">
        <v>1984</v>
      </c>
      <c r="F420" s="44" t="s">
        <v>1987</v>
      </c>
      <c r="G420" s="19" t="s">
        <v>1986</v>
      </c>
      <c r="H420" s="58" t="s">
        <v>1985</v>
      </c>
    </row>
    <row r="421" spans="1:8" ht="72" thickBot="1">
      <c r="A421" s="104" t="s">
        <v>1992</v>
      </c>
      <c r="B421" s="19" t="s">
        <v>1180</v>
      </c>
      <c r="C421" s="19" t="s">
        <v>1993</v>
      </c>
      <c r="D421" s="19" t="s">
        <v>1994</v>
      </c>
      <c r="E421" s="27" t="s">
        <v>1984</v>
      </c>
      <c r="F421" s="44" t="s">
        <v>1995</v>
      </c>
      <c r="G421" s="19" t="s">
        <v>1996</v>
      </c>
      <c r="H421" s="58" t="s">
        <v>1997</v>
      </c>
    </row>
    <row r="422" spans="1:8" ht="29.25" thickBot="1">
      <c r="A422" s="110" t="s">
        <v>1998</v>
      </c>
      <c r="B422" s="112" t="s">
        <v>1999</v>
      </c>
      <c r="C422" s="112" t="s">
        <v>1998</v>
      </c>
      <c r="D422" s="112" t="s">
        <v>1612</v>
      </c>
      <c r="E422" s="115" t="s">
        <v>497</v>
      </c>
      <c r="F422" s="117" t="s">
        <v>497</v>
      </c>
      <c r="G422" s="119"/>
      <c r="H422" s="126" t="s">
        <v>2000</v>
      </c>
    </row>
    <row r="423" spans="1:8" ht="100.5" thickBot="1">
      <c r="A423" s="111" t="s">
        <v>2001</v>
      </c>
      <c r="B423" s="113" t="s">
        <v>2002</v>
      </c>
      <c r="C423" s="113" t="s">
        <v>2003</v>
      </c>
      <c r="D423" s="114"/>
      <c r="E423" s="116">
        <v>41645</v>
      </c>
      <c r="F423" s="118" t="s">
        <v>2004</v>
      </c>
      <c r="G423" s="113" t="s">
        <v>2005</v>
      </c>
      <c r="H423" s="120" t="s">
        <v>2006</v>
      </c>
    </row>
    <row r="424" spans="1:8" ht="100.5" thickBot="1">
      <c r="A424" s="111" t="s">
        <v>2007</v>
      </c>
      <c r="B424" s="113" t="s">
        <v>2008</v>
      </c>
      <c r="C424" s="113" t="s">
        <v>670</v>
      </c>
      <c r="D424" s="113" t="s">
        <v>347</v>
      </c>
      <c r="E424" s="116" t="s">
        <v>2009</v>
      </c>
      <c r="F424" s="118" t="s">
        <v>2010</v>
      </c>
      <c r="G424" s="113" t="s">
        <v>2011</v>
      </c>
      <c r="H424" s="120" t="s">
        <v>2012</v>
      </c>
    </row>
    <row r="425" spans="1:8" ht="99.75">
      <c r="A425" s="121" t="s">
        <v>2013</v>
      </c>
      <c r="B425" s="122" t="s">
        <v>2014</v>
      </c>
      <c r="C425" s="122" t="s">
        <v>242</v>
      </c>
      <c r="D425" s="122" t="s">
        <v>118</v>
      </c>
      <c r="E425" s="123" t="s">
        <v>2015</v>
      </c>
      <c r="F425" s="124" t="s">
        <v>2016</v>
      </c>
      <c r="G425" s="122" t="s">
        <v>2017</v>
      </c>
      <c r="H425" s="125" t="s">
        <v>1233</v>
      </c>
    </row>
    <row r="426" spans="1:8" ht="63.75">
      <c r="A426" s="104" t="s">
        <v>1609</v>
      </c>
      <c r="B426" s="108" t="s">
        <v>2018</v>
      </c>
      <c r="C426" s="108" t="s">
        <v>1611</v>
      </c>
      <c r="E426" s="27" t="s">
        <v>2019</v>
      </c>
      <c r="H426" s="22" t="s">
        <v>2020</v>
      </c>
    </row>
    <row r="427" spans="1:8" ht="75">
      <c r="A427" s="127" t="s">
        <v>2021</v>
      </c>
      <c r="B427" s="128" t="s">
        <v>2022</v>
      </c>
      <c r="C427" s="127" t="s">
        <v>2023</v>
      </c>
      <c r="D427" s="129" t="s">
        <v>2024</v>
      </c>
      <c r="E427" s="27" t="s">
        <v>2025</v>
      </c>
      <c r="F427" s="130" t="s">
        <v>2026</v>
      </c>
      <c r="G427" s="19" t="s">
        <v>2027</v>
      </c>
      <c r="H427" s="22" t="s">
        <v>2028</v>
      </c>
    </row>
    <row r="428" spans="1:8" ht="42.75">
      <c r="A428" s="132" t="s">
        <v>2029</v>
      </c>
      <c r="B428" s="133" t="s">
        <v>2030</v>
      </c>
      <c r="C428" s="19" t="s">
        <v>1024</v>
      </c>
      <c r="D428" s="134" t="s">
        <v>261</v>
      </c>
      <c r="E428" s="27" t="s">
        <v>2032</v>
      </c>
      <c r="F428" s="131" t="s">
        <v>2033</v>
      </c>
      <c r="G428" s="19" t="s">
        <v>2031</v>
      </c>
      <c r="H428" s="22" t="s">
        <v>1620</v>
      </c>
    </row>
    <row r="429" spans="1:8" ht="60">
      <c r="A429" s="104" t="s">
        <v>2034</v>
      </c>
      <c r="B429" s="135" t="s">
        <v>2035</v>
      </c>
      <c r="C429" s="135" t="s">
        <v>2036</v>
      </c>
      <c r="E429" s="27" t="s">
        <v>2037</v>
      </c>
      <c r="F429" s="135" t="s">
        <v>2044</v>
      </c>
      <c r="G429" s="135" t="s">
        <v>2045</v>
      </c>
      <c r="H429" s="58" t="s">
        <v>2038</v>
      </c>
    </row>
    <row r="430" spans="1:8" ht="90">
      <c r="A430" s="76" t="s">
        <v>2039</v>
      </c>
      <c r="B430" s="19" t="s">
        <v>2040</v>
      </c>
      <c r="C430" s="22" t="s">
        <v>2043</v>
      </c>
      <c r="E430" s="136" t="s">
        <v>2042</v>
      </c>
      <c r="G430" s="135" t="s">
        <v>2046</v>
      </c>
      <c r="H430" s="58" t="s">
        <v>2041</v>
      </c>
    </row>
    <row r="431" spans="1:8" ht="89.25">
      <c r="A431" s="137" t="s">
        <v>2047</v>
      </c>
      <c r="B431" s="138" t="s">
        <v>2052</v>
      </c>
      <c r="C431" s="19" t="s">
        <v>2050</v>
      </c>
      <c r="D431" s="19" t="s">
        <v>994</v>
      </c>
      <c r="E431" s="137" t="s">
        <v>2051</v>
      </c>
      <c r="F431" s="108" t="s">
        <v>2049</v>
      </c>
      <c r="G431" s="19" t="s">
        <v>497</v>
      </c>
      <c r="H431" s="58" t="s">
        <v>2048</v>
      </c>
    </row>
    <row r="432" spans="1:8" ht="76.5">
      <c r="A432" s="137" t="s">
        <v>2053</v>
      </c>
      <c r="B432" s="137" t="s">
        <v>2054</v>
      </c>
      <c r="C432" s="19" t="s">
        <v>2050</v>
      </c>
      <c r="D432" s="19" t="s">
        <v>994</v>
      </c>
      <c r="E432" s="137" t="s">
        <v>2055</v>
      </c>
      <c r="F432" s="108" t="s">
        <v>2056</v>
      </c>
      <c r="G432" s="19" t="s">
        <v>497</v>
      </c>
      <c r="H432" s="58" t="s">
        <v>2057</v>
      </c>
    </row>
    <row r="433" spans="1:8" ht="128.25">
      <c r="A433" s="139" t="s">
        <v>2058</v>
      </c>
      <c r="B433" s="19" t="s">
        <v>2059</v>
      </c>
      <c r="C433" s="19" t="s">
        <v>2062</v>
      </c>
      <c r="D433" s="19" t="s">
        <v>2061</v>
      </c>
      <c r="E433" s="27">
        <v>41305</v>
      </c>
      <c r="F433" s="44" t="s">
        <v>2063</v>
      </c>
      <c r="G433" s="19" t="s">
        <v>497</v>
      </c>
      <c r="H433" s="58" t="s">
        <v>2060</v>
      </c>
    </row>
    <row r="434" spans="1:8" ht="76.5">
      <c r="A434" s="108" t="s">
        <v>2064</v>
      </c>
      <c r="B434" s="140" t="s">
        <v>2065</v>
      </c>
      <c r="C434" s="137" t="s">
        <v>2066</v>
      </c>
      <c r="D434" s="19" t="s">
        <v>376</v>
      </c>
      <c r="E434" s="27">
        <v>41699</v>
      </c>
      <c r="F434" s="108" t="s">
        <v>2068</v>
      </c>
      <c r="G434" s="108" t="s">
        <v>2067</v>
      </c>
      <c r="H434" s="58" t="s">
        <v>513</v>
      </c>
    </row>
    <row r="435" spans="1:8" ht="267.75" customHeight="1">
      <c r="A435" s="19" t="s">
        <v>2069</v>
      </c>
      <c r="B435" s="19" t="s">
        <v>2070</v>
      </c>
      <c r="C435" s="19" t="s">
        <v>2071</v>
      </c>
      <c r="E435" s="27">
        <v>41654</v>
      </c>
      <c r="F435" s="44" t="s">
        <v>2073</v>
      </c>
      <c r="G435" s="19" t="s">
        <v>2074</v>
      </c>
      <c r="H435" s="58" t="s">
        <v>2072</v>
      </c>
    </row>
    <row r="436" spans="1:8" ht="283.5" customHeight="1">
      <c r="A436" s="19" t="s">
        <v>2075</v>
      </c>
      <c r="B436" s="19" t="s">
        <v>2076</v>
      </c>
      <c r="C436" s="19" t="s">
        <v>2077</v>
      </c>
      <c r="D436" s="19" t="s">
        <v>19</v>
      </c>
      <c r="E436" s="27" t="s">
        <v>2079</v>
      </c>
      <c r="F436" s="44" t="s">
        <v>2081</v>
      </c>
      <c r="G436" s="19" t="s">
        <v>2080</v>
      </c>
      <c r="H436" s="58" t="s">
        <v>2078</v>
      </c>
    </row>
    <row r="437" spans="1:8" ht="102">
      <c r="A437" s="145" t="s">
        <v>2087</v>
      </c>
      <c r="B437" s="108" t="s">
        <v>2088</v>
      </c>
      <c r="C437" s="146" t="s">
        <v>2089</v>
      </c>
      <c r="D437" s="137" t="s">
        <v>2090</v>
      </c>
      <c r="E437" s="107" t="s">
        <v>2091</v>
      </c>
      <c r="F437" s="147" t="s">
        <v>2092</v>
      </c>
      <c r="G437" s="149" t="s">
        <v>2093</v>
      </c>
      <c r="H437" s="19" t="s">
        <v>1635</v>
      </c>
    </row>
    <row r="438" spans="1:8" ht="102" customHeight="1">
      <c r="A438" s="146" t="s">
        <v>2094</v>
      </c>
      <c r="B438" s="151" t="s">
        <v>2098</v>
      </c>
      <c r="C438" s="137" t="s">
        <v>2097</v>
      </c>
      <c r="D438" s="150" t="s">
        <v>247</v>
      </c>
      <c r="E438" s="137" t="s">
        <v>2096</v>
      </c>
      <c r="F438" s="152" t="s">
        <v>2099</v>
      </c>
      <c r="G438" s="108" t="s">
        <v>2095</v>
      </c>
      <c r="H438" s="19" t="s">
        <v>1430</v>
      </c>
    </row>
    <row r="439" spans="1:8" ht="28.5">
      <c r="A439" s="19" t="s">
        <v>2100</v>
      </c>
      <c r="C439" s="153" t="s">
        <v>2101</v>
      </c>
      <c r="D439" s="153" t="s">
        <v>2102</v>
      </c>
      <c r="E439" s="154">
        <v>41687</v>
      </c>
      <c r="F439" s="147"/>
      <c r="G439" s="19" t="s">
        <v>2104</v>
      </c>
      <c r="H439" s="19" t="s">
        <v>2103</v>
      </c>
    </row>
    <row r="440" spans="1:8" ht="55.5" customHeight="1">
      <c r="A440" s="108" t="s">
        <v>2105</v>
      </c>
      <c r="B440" s="19" t="s">
        <v>1284</v>
      </c>
      <c r="C440" s="19" t="s">
        <v>465</v>
      </c>
      <c r="D440" s="156" t="s">
        <v>303</v>
      </c>
      <c r="E440" s="137" t="s">
        <v>2108</v>
      </c>
      <c r="F440" s="148" t="s">
        <v>2110</v>
      </c>
      <c r="G440" s="108" t="s">
        <v>2106</v>
      </c>
      <c r="H440" s="58" t="s">
        <v>2109</v>
      </c>
    </row>
    <row r="441" spans="1:8" ht="28.5">
      <c r="A441" s="108" t="s">
        <v>2107</v>
      </c>
      <c r="B441" s="19" t="s">
        <v>2112</v>
      </c>
      <c r="C441" s="19" t="s">
        <v>465</v>
      </c>
      <c r="D441" s="156" t="s">
        <v>303</v>
      </c>
      <c r="E441" s="137" t="s">
        <v>2108</v>
      </c>
      <c r="H441" s="155" t="s">
        <v>2111</v>
      </c>
    </row>
    <row r="442" spans="1:8" ht="25.5">
      <c r="A442" s="137" t="s">
        <v>2114</v>
      </c>
      <c r="B442" s="137" t="s">
        <v>2115</v>
      </c>
      <c r="C442" s="137" t="s">
        <v>2116</v>
      </c>
      <c r="D442" s="104" t="s">
        <v>2113</v>
      </c>
      <c r="E442" s="107" t="s">
        <v>2117</v>
      </c>
      <c r="F442" s="108" t="s">
        <v>2118</v>
      </c>
      <c r="G442" s="108" t="s">
        <v>2119</v>
      </c>
      <c r="H442" s="19" t="s">
        <v>2120</v>
      </c>
    </row>
    <row r="443" spans="1:8" ht="14.25">
      <c r="A443" s="104" t="s">
        <v>2121</v>
      </c>
      <c r="B443" s="19" t="s">
        <v>2122</v>
      </c>
      <c r="C443" s="137" t="s">
        <v>2123</v>
      </c>
      <c r="D443" s="19" t="s">
        <v>186</v>
      </c>
      <c r="E443" s="27">
        <v>41712</v>
      </c>
      <c r="F443" s="44" t="s">
        <v>2127</v>
      </c>
      <c r="G443" s="19" t="s">
        <v>2126</v>
      </c>
      <c r="H443" s="19" t="s">
        <v>2125</v>
      </c>
    </row>
    <row r="444" spans="1:8" ht="64.5" customHeight="1">
      <c r="A444" s="104" t="s">
        <v>2128</v>
      </c>
      <c r="B444" s="19" t="s">
        <v>2129</v>
      </c>
      <c r="C444" s="19" t="s">
        <v>85</v>
      </c>
      <c r="D444" s="157" t="s">
        <v>2130</v>
      </c>
      <c r="E444" s="27">
        <v>41685</v>
      </c>
      <c r="F444" s="44" t="s">
        <v>2131</v>
      </c>
      <c r="G444" s="19" t="s">
        <v>2132</v>
      </c>
      <c r="H444" s="19" t="s">
        <v>2133</v>
      </c>
    </row>
    <row r="445" spans="1:8" ht="54">
      <c r="A445" s="146" t="s">
        <v>2135</v>
      </c>
      <c r="B445" s="158" t="s">
        <v>2134</v>
      </c>
      <c r="C445" s="159" t="s">
        <v>656</v>
      </c>
      <c r="D445" s="159" t="s">
        <v>649</v>
      </c>
      <c r="E445" s="159" t="s">
        <v>2136</v>
      </c>
      <c r="F445" s="160" t="s">
        <v>2138</v>
      </c>
      <c r="G445" s="19" t="s">
        <v>2074</v>
      </c>
      <c r="H445" s="19" t="s">
        <v>2137</v>
      </c>
    </row>
    <row r="446" spans="1:8" ht="115.5">
      <c r="A446" s="45" t="s">
        <v>2139</v>
      </c>
      <c r="B446" s="161" t="s">
        <v>2140</v>
      </c>
      <c r="C446" s="161" t="s">
        <v>2141</v>
      </c>
      <c r="D446" s="162" t="s">
        <v>2142</v>
      </c>
      <c r="E446" s="27" t="s">
        <v>2143</v>
      </c>
      <c r="F446" s="44" t="s">
        <v>497</v>
      </c>
      <c r="G446" s="164" t="s">
        <v>2145</v>
      </c>
      <c r="H446" s="19" t="s">
        <v>2144</v>
      </c>
    </row>
    <row r="447" spans="1:8" ht="38.25">
      <c r="A447" s="146" t="s">
        <v>2147</v>
      </c>
      <c r="B447" s="156" t="s">
        <v>2146</v>
      </c>
      <c r="C447" s="137" t="s">
        <v>410</v>
      </c>
      <c r="D447" s="165" t="s">
        <v>948</v>
      </c>
      <c r="E447" s="27" t="s">
        <v>2124</v>
      </c>
      <c r="F447" s="44" t="s">
        <v>497</v>
      </c>
      <c r="G447" s="163" t="s">
        <v>497</v>
      </c>
      <c r="H447" s="22" t="s">
        <v>2148</v>
      </c>
    </row>
    <row r="448" spans="1:8" ht="192" customHeight="1">
      <c r="A448" s="145" t="s">
        <v>2149</v>
      </c>
      <c r="B448" s="19" t="s">
        <v>2150</v>
      </c>
      <c r="C448" s="108" t="s">
        <v>2151</v>
      </c>
      <c r="D448" s="137" t="s">
        <v>877</v>
      </c>
      <c r="E448" s="137" t="s">
        <v>2152</v>
      </c>
      <c r="F448" s="108" t="s">
        <v>2153</v>
      </c>
      <c r="G448" s="166" t="s">
        <v>2154</v>
      </c>
      <c r="H448" s="45" t="s">
        <v>2155</v>
      </c>
    </row>
    <row r="449" spans="1:8" ht="108">
      <c r="A449" s="168" t="s">
        <v>2156</v>
      </c>
      <c r="B449" s="167" t="s">
        <v>2157</v>
      </c>
      <c r="C449" s="19" t="s">
        <v>2159</v>
      </c>
      <c r="D449" s="169" t="s">
        <v>2160</v>
      </c>
      <c r="E449" s="170" t="s">
        <v>2161</v>
      </c>
      <c r="F449" s="171" t="s">
        <v>2162</v>
      </c>
      <c r="G449" s="172" t="s">
        <v>2163</v>
      </c>
      <c r="H449" s="19" t="s">
        <v>2158</v>
      </c>
    </row>
    <row r="450" spans="1:8" ht="31.5">
      <c r="A450" s="104" t="s">
        <v>2164</v>
      </c>
      <c r="B450" s="19" t="s">
        <v>725</v>
      </c>
      <c r="C450" s="19" t="s">
        <v>1977</v>
      </c>
      <c r="D450" s="19" t="s">
        <v>186</v>
      </c>
      <c r="E450" s="27" t="s">
        <v>2165</v>
      </c>
      <c r="F450" s="44" t="s">
        <v>497</v>
      </c>
      <c r="G450" s="173" t="s">
        <v>2167</v>
      </c>
      <c r="H450" s="19" t="s">
        <v>2166</v>
      </c>
    </row>
    <row r="451" spans="1:8" ht="89.25">
      <c r="A451" s="104" t="s">
        <v>2168</v>
      </c>
      <c r="B451" s="176" t="s">
        <v>2171</v>
      </c>
      <c r="C451" s="174" t="s">
        <v>2170</v>
      </c>
      <c r="E451" s="175" t="s">
        <v>2143</v>
      </c>
      <c r="F451" s="174" t="s">
        <v>2169</v>
      </c>
      <c r="G451" s="19" t="s">
        <v>497</v>
      </c>
      <c r="H451" s="19" t="s">
        <v>1645</v>
      </c>
    </row>
    <row r="452" spans="1:8" ht="57">
      <c r="A452" s="104" t="s">
        <v>2172</v>
      </c>
      <c r="B452" s="177" t="s">
        <v>2174</v>
      </c>
      <c r="C452" s="178" t="s">
        <v>2173</v>
      </c>
      <c r="D452" s="177" t="s">
        <v>2175</v>
      </c>
      <c r="E452" s="179" t="s">
        <v>2176</v>
      </c>
      <c r="F452" s="133" t="s">
        <v>2178</v>
      </c>
      <c r="G452" s="133" t="s">
        <v>2179</v>
      </c>
      <c r="H452" s="19" t="s">
        <v>2177</v>
      </c>
    </row>
    <row r="453" spans="1:8" ht="76.5">
      <c r="A453" s="19" t="s">
        <v>2180</v>
      </c>
      <c r="B453" s="180" t="s">
        <v>2181</v>
      </c>
      <c r="C453" s="19" t="s">
        <v>2182</v>
      </c>
      <c r="D453" s="137" t="s">
        <v>2183</v>
      </c>
      <c r="E453" s="27" t="s">
        <v>2143</v>
      </c>
      <c r="F453" s="181" t="s">
        <v>2184</v>
      </c>
      <c r="G453" s="182" t="s">
        <v>2185</v>
      </c>
      <c r="H453" s="19" t="s">
        <v>2186</v>
      </c>
    </row>
    <row r="454" spans="1:8" ht="94.5">
      <c r="A454" s="104" t="s">
        <v>2187</v>
      </c>
      <c r="B454" s="159" t="s">
        <v>2188</v>
      </c>
      <c r="C454" s="146" t="s">
        <v>2190</v>
      </c>
      <c r="D454" s="184" t="s">
        <v>2191</v>
      </c>
      <c r="E454" s="183" t="s">
        <v>2192</v>
      </c>
      <c r="F454" s="185" t="s">
        <v>2193</v>
      </c>
      <c r="G454" s="186" t="s">
        <v>2194</v>
      </c>
      <c r="H454" s="19" t="s">
        <v>2189</v>
      </c>
    </row>
    <row r="455" spans="1:8" ht="144">
      <c r="A455" s="146" t="s">
        <v>2195</v>
      </c>
      <c r="B455" s="187" t="s">
        <v>2196</v>
      </c>
      <c r="C455" s="146" t="s">
        <v>1710</v>
      </c>
      <c r="D455" s="188" t="s">
        <v>1714</v>
      </c>
      <c r="E455" s="189" t="s">
        <v>2198</v>
      </c>
      <c r="F455" s="146" t="s">
        <v>2199</v>
      </c>
      <c r="G455" s="190" t="s">
        <v>2200</v>
      </c>
      <c r="H455" s="19" t="s">
        <v>2197</v>
      </c>
    </row>
    <row r="456" spans="1:8" ht="168.75" customHeight="1">
      <c r="A456" s="104" t="s">
        <v>2201</v>
      </c>
      <c r="B456" s="108" t="s">
        <v>2202</v>
      </c>
      <c r="C456" s="137" t="s">
        <v>919</v>
      </c>
      <c r="D456" s="137" t="s">
        <v>2203</v>
      </c>
      <c r="E456" s="191" t="s">
        <v>2205</v>
      </c>
      <c r="F456" s="193" t="s">
        <v>2206</v>
      </c>
      <c r="G456" s="19" t="s">
        <v>497</v>
      </c>
      <c r="H456" s="19" t="s">
        <v>2204</v>
      </c>
    </row>
    <row r="457" spans="1:8" ht="75">
      <c r="A457" s="137" t="s">
        <v>2207</v>
      </c>
      <c r="B457" s="194" t="s">
        <v>2209</v>
      </c>
      <c r="C457" s="195" t="s">
        <v>2210</v>
      </c>
      <c r="D457" s="195" t="s">
        <v>14</v>
      </c>
      <c r="E457" s="137" t="s">
        <v>2211</v>
      </c>
      <c r="F457" s="194" t="s">
        <v>2212</v>
      </c>
      <c r="G457" s="19" t="s">
        <v>497</v>
      </c>
      <c r="H457" s="19" t="s">
        <v>2208</v>
      </c>
    </row>
    <row r="458" spans="1:8" ht="71.25">
      <c r="A458" s="4" t="s">
        <v>954</v>
      </c>
      <c r="B458" s="4" t="s">
        <v>212</v>
      </c>
      <c r="C458" s="4" t="s">
        <v>465</v>
      </c>
      <c r="D458" s="4" t="s">
        <v>303</v>
      </c>
      <c r="E458" s="5">
        <v>41719</v>
      </c>
      <c r="F458" s="17" t="s">
        <v>497</v>
      </c>
      <c r="G458" s="4" t="s">
        <v>2213</v>
      </c>
      <c r="H458" s="30" t="s">
        <v>2109</v>
      </c>
    </row>
    <row r="459" spans="1:8" ht="28.5">
      <c r="A459" s="196" t="s">
        <v>2214</v>
      </c>
      <c r="B459" s="187" t="s">
        <v>2215</v>
      </c>
      <c r="C459" s="187" t="s">
        <v>647</v>
      </c>
      <c r="D459" s="187" t="s">
        <v>2216</v>
      </c>
      <c r="E459" s="187" t="s">
        <v>2217</v>
      </c>
      <c r="F459" s="44" t="s">
        <v>497</v>
      </c>
      <c r="G459" s="197" t="s">
        <v>2218</v>
      </c>
      <c r="H459" s="19" t="s">
        <v>2219</v>
      </c>
    </row>
    <row r="460" spans="1:8" ht="85.5">
      <c r="A460" s="19" t="s">
        <v>2220</v>
      </c>
      <c r="B460" s="19" t="s">
        <v>2221</v>
      </c>
      <c r="C460" s="19" t="s">
        <v>2222</v>
      </c>
      <c r="D460" s="19" t="s">
        <v>2224</v>
      </c>
      <c r="E460" s="27">
        <v>41713</v>
      </c>
      <c r="F460" s="192" t="s">
        <v>2225</v>
      </c>
      <c r="G460" s="19" t="s">
        <v>2226</v>
      </c>
      <c r="H460" s="19" t="s">
        <v>2223</v>
      </c>
    </row>
    <row r="461" spans="1:8" ht="217.5" customHeight="1">
      <c r="A461" s="19" t="s">
        <v>2228</v>
      </c>
      <c r="B461" s="145" t="s">
        <v>2229</v>
      </c>
      <c r="C461" s="19" t="s">
        <v>2227</v>
      </c>
      <c r="D461" t="s">
        <v>2231</v>
      </c>
      <c r="E461" s="27" t="s">
        <v>2232</v>
      </c>
      <c r="F461" s="44" t="s">
        <v>2233</v>
      </c>
      <c r="G461" s="19" t="s">
        <v>2234</v>
      </c>
      <c r="H461" s="19" t="s">
        <v>2230</v>
      </c>
    </row>
    <row r="462" spans="1:8" ht="118.5" customHeight="1">
      <c r="A462" s="19" t="s">
        <v>2235</v>
      </c>
      <c r="B462" s="19" t="s">
        <v>2236</v>
      </c>
      <c r="C462" s="137" t="s">
        <v>2237</v>
      </c>
      <c r="D462" s="137" t="s">
        <v>66</v>
      </c>
      <c r="E462" s="199">
        <v>41701</v>
      </c>
      <c r="F462" s="108" t="s">
        <v>2239</v>
      </c>
      <c r="G462" s="200" t="s">
        <v>2240</v>
      </c>
      <c r="H462" s="19" t="s">
        <v>2238</v>
      </c>
    </row>
    <row r="463" spans="1:8" ht="64.5" customHeight="1">
      <c r="A463" s="19" t="s">
        <v>2241</v>
      </c>
      <c r="B463" s="108" t="s">
        <v>2242</v>
      </c>
      <c r="C463" s="201" t="s">
        <v>2243</v>
      </c>
      <c r="D463" s="137" t="s">
        <v>265</v>
      </c>
      <c r="E463" s="202">
        <v>41712</v>
      </c>
      <c r="F463" s="137" t="s">
        <v>2244</v>
      </c>
      <c r="G463" s="137" t="s">
        <v>2245</v>
      </c>
      <c r="H463" s="19" t="s">
        <v>2246</v>
      </c>
    </row>
    <row r="464" spans="1:8" ht="28.5">
      <c r="A464" s="203" t="s">
        <v>2247</v>
      </c>
      <c r="B464" s="204" t="s">
        <v>2249</v>
      </c>
      <c r="C464" s="203" t="s">
        <v>2250</v>
      </c>
      <c r="D464" s="205" t="s">
        <v>1345</v>
      </c>
      <c r="E464" s="187" t="s">
        <v>2251</v>
      </c>
      <c r="F464" s="206" t="s">
        <v>2252</v>
      </c>
      <c r="G464" s="19" t="s">
        <v>497</v>
      </c>
      <c r="H464" s="19" t="s">
        <v>2248</v>
      </c>
    </row>
    <row r="465" spans="1:8" ht="127.5">
      <c r="A465" s="137" t="s">
        <v>2253</v>
      </c>
      <c r="B465" s="137" t="s">
        <v>2255</v>
      </c>
      <c r="C465" s="146" t="s">
        <v>2254</v>
      </c>
      <c r="D465" s="108" t="s">
        <v>2256</v>
      </c>
      <c r="E465" s="207">
        <v>41744</v>
      </c>
      <c r="F465" s="108" t="s">
        <v>2257</v>
      </c>
      <c r="G465" s="108" t="s">
        <v>2258</v>
      </c>
      <c r="H465" s="19" t="s">
        <v>2259</v>
      </c>
    </row>
    <row r="466" ht="14.25">
      <c r="E466" s="27"/>
    </row>
    <row r="467" spans="2:5" ht="15">
      <c r="B467" s="198"/>
      <c r="E467" s="27"/>
    </row>
  </sheetData>
  <sheetProtection/>
  <hyperlinks>
    <hyperlink ref="H334" r:id="rId1" display="http://www.maop.vt.edu/programs/summer.html"/>
    <hyperlink ref="H288" r:id="rId2" display="http://www.unc.edu/depts/murap/student-apply.html"/>
    <hyperlink ref="H151" r:id="rId3" display="http://www.tgs.northwestern.edu/graduate-life/mc-affairs/summer-research/srop/index.html"/>
    <hyperlink ref="H171" r:id="rId4" display="http://www.gradschool.purdue.edu/diversity/srop-marcaim.cfm"/>
    <hyperlink ref="H233" r:id="rId5" display="http://www.grad.uci.edu/about-us/diversity/grad-prep-programs/non-uci-students/surf.html"/>
    <hyperlink ref="H347" r:id="rId6" display="http://www.biostat.wisc.edu/Educational_Resources/CBB/index.htm"/>
    <hyperlink ref="H237" r:id="rId7" display="http://www.ugeducation.ucla.edu/urc-care/AmgenScholars.htm"/>
    <hyperlink ref="H6" r:id="rId8" display="http://www.the-aps.org/education/ugsrf/index.htm"/>
    <hyperlink ref="H98" r:id="rId9" display="http://www.hhmi.org/janelia/undergrad.html"/>
    <hyperlink ref="H170" r:id="rId10" display="https://engineering.purdue.edu/Engr/Research/SURF/Programs/"/>
    <hyperlink ref="H330" r:id="rId11" display="www.vanderbilt.edu/vinse/reu"/>
    <hyperlink ref="H101" r:id="rId12" display="www.k-state.edu/gra/gshome/surop.htm"/>
    <hyperlink ref="H220" r:id="rId13" display="http://www.uams.edu/gradschool/pro_students/SURP.asp"/>
    <hyperlink ref="H68" r:id="rId14" display="www.fhcrc.org/science/education/undergraduates/ "/>
    <hyperlink ref="H238" r:id="rId15" display="http://graduate.ucr.edu/msrip.html"/>
    <hyperlink ref="H77" r:id="rId16" display="http://www.sloankettering.edu/gerstner/html/54513.cfm"/>
    <hyperlink ref="H19" r:id="rId17" display="http://www.bio.brandeis.edu/undergrad/summerResearch/"/>
    <hyperlink ref="H157" r:id="rId18" display="http://biomed.osu.edu/mdphd/success/index.cfm"/>
    <hyperlink ref="H149" r:id="rId19" display="http://www.mrsec.northwestern.edu/content/educational_programs/reu.htm"/>
    <hyperlink ref="H319" r:id="rId20" display="http://www.medicine.virginia.edu/education/phd/gpo/srip"/>
    <hyperlink ref="H54" r:id="rId21" display="http://www.lepp.cornell.edu/Education/REU/WebHome.html"/>
    <hyperlink ref="H261" r:id="rId22" display="http://www.chem.ku.edu/reu"/>
    <hyperlink ref="H31" r:id="rId23" display="http://www.case.edu/admin/aces/summerresearch.html"/>
    <hyperlink ref="H74" r:id="rId24" display="http://www.biology.gatech.edu/undergraduate-program/reu"/>
    <hyperlink ref="H129" r:id="rId25" display="http://www.cofc.edu/~nuclear/nukess.html"/>
    <hyperlink ref="H229" r:id="rId26" display="http://aah.ucdavis.edu/aper.html"/>
    <hyperlink ref="H291" r:id="rId27" display="http://www.uncg.edu/cmp/reu"/>
    <hyperlink ref="H4" r:id="rId28" display="http://www.cancer.org/MyACS/NewEngland/AreaHighlights/new-englands-fuller-and-stone-research-fellowships"/>
    <hyperlink ref="H73" r:id="rId29" display="http://www.apa.org/science/resources/ssf/index.aspx"/>
    <hyperlink ref="H223" r:id="rId30" display="http://amgenscholars.berkeley.edu/"/>
    <hyperlink ref="H328" r:id="rId31" display="http://www.wyomingbioinformatics.org/SummerSchool/"/>
    <hyperlink ref="H268" r:id="rId32" display="http://www.umbc.edu/bsure/BSUREProgramDescription.html"/>
    <hyperlink ref="H143" r:id="rId33" display="http://www.cbn-atl.org/education/brain.shtml"/>
    <hyperlink ref="H351" r:id="rId34" display="www.brighamandwomens.org/cfdd/omc/stars.aspx"/>
    <hyperlink ref="H28" r:id="rId35" display="http://people.gl.ciw.edu/summerscholars/index.html"/>
    <hyperlink ref="H29" r:id="rId36" display="http://cbdr.cmu.edu/undergrad.html#2"/>
    <hyperlink ref="H32" r:id="rId37" display="http://www.phys.cwru.edu/reu/"/>
    <hyperlink ref="H181" r:id="rId38" display="http://www.dimac.rutgers.edu/REU"/>
    <hyperlink ref="H47" r:id="rId39" display="http://www.cshl.edu/education/urp/application-guidelines"/>
    <hyperlink ref="H269" r:id="rId40" display="http://www.ecs.umass.edu/ugrad_research"/>
    <hyperlink ref="H190" r:id="rId41" display="http://www.cic.net/Home/Students/SROP/Home.aspx"/>
    <hyperlink ref="H224" r:id="rId42" display="http://www.grad.berkeley.edu/diversity/srop.shtml"/>
    <hyperlink ref="H59" r:id="rId43" display="http://faculty.csuci.edu/cynthia.wyels/REU"/>
    <hyperlink ref="H341" r:id="rId44" display="www.dbbssummerresearch.wustl.edu"/>
    <hyperlink ref="H60" r:id="rId45" display="http://www.danforthcenter.org/internship"/>
    <hyperlink ref="H67" r:id="rId46" display="http://www.pratt.duke.edu/about/outreach.php"/>
    <hyperlink ref="H321" r:id="rId47" display="http://depts.washington.edu/ehug/ehrep/index.html"/>
    <hyperlink ref="H225" r:id="rId48" display="http://science.energy.gov/wdts/vfp/"/>
    <hyperlink ref="H152" r:id="rId49" display="http://globes.nd.edu"/>
    <hyperlink ref="H78" r:id="rId50" display="http://www.gvsu.edu/mathreu"/>
    <hyperlink ref="H38" r:id="rId51" display="http://www.healthdisparities.vcu.edu"/>
    <hyperlink ref="H65" r:id="rId52" display="www.dmu.edu/healthpass"/>
    <hyperlink ref="H320" r:id="rId53" display="http://www.stc-mditr.org/reu"/>
    <hyperlink ref="H84" r:id="rId54" display="www.hsci.harvard.edu"/>
    <hyperlink ref="H86" r:id="rId55" display="http://www.hshps.org"/>
    <hyperlink ref="H345" r:id="rId56" display="http://www.wesleyan.edu/hughes/whsoflyer.html"/>
    <hyperlink ref="H93" r:id="rId57" display="http://www.inbt.jhu.edu"/>
    <hyperlink ref="H324" r:id="rId58" display="http://cbe.wisc.edu/srp-bio/index.html"/>
    <hyperlink ref="H110" r:id="rId59" display="http://www.physics.lehigh.edu"/>
    <hyperlink ref="H112" r:id="rId60" display="http://www.lanl.gov/education"/>
    <hyperlink ref="H113" r:id="rId61" display="http://www.biology.lsu.edu/hhmiprog/undergrad"/>
    <hyperlink ref="H116" r:id="rId62" display="http://mmcri.org/education/ssrpdescription.html"/>
    <hyperlink ref="H43" r:id="rId63" display="http://www.claremontmckenna.edu/csc/SponsoredInternships/McKennaInternational.php"/>
    <hyperlink ref="H66" r:id="rId64" display="http://www.dibs.duke.edu/education/undergraduate-neuroscience/academics/undergrad-research/mechanisms-of-behavior/"/>
    <hyperlink ref="H131" r:id="rId65" display="www.mplsheart.org/internship"/>
    <hyperlink ref="H348" r:id="rId66" display="http://www.whoi.edu/page.do?pid=8063"/>
    <hyperlink ref="H40" r:id="rId67" display="www.cbu.edu/mhirt"/>
    <hyperlink ref="H22" r:id="rId68" display="http://www.murf.caltech.edu/index.html"/>
    <hyperlink ref="H132" r:id="rId69" display="http://www.mirthecenter.org"/>
    <hyperlink ref="H121" r:id="rId70" display="http://web.mit.edu/be/programs/reu.shtml"/>
    <hyperlink ref="H135" r:id="rId71" display="http://www.mssm.edu/education/graduate-school/degrees-and-programs/summer-undergraduate-research-program"/>
    <hyperlink ref="H317" r:id="rId72" display="http://mlbs.org/REU.html"/>
    <hyperlink ref="H55" r:id="rId73" display="www.nnin.org/nnin_2011reu.html"/>
    <hyperlink ref="H279" r:id="rId74" display="http://engineering.missouri.edu/neuroreu/"/>
    <hyperlink ref="H289" r:id="rId75" display="http://www.sepatunc.com"/>
    <hyperlink ref="H146" r:id="rId76" display="http://biotech.ncsu.edu/reu"/>
    <hyperlink ref="H230" r:id="rId77" display="http://create-reu.ucdavis.edu"/>
    <hyperlink ref="H212" r:id="rId78" display="http://sols.unlv.edu/reu_main.html"/>
    <hyperlink ref="H117" r:id="rId79" display="http://www.mmo.org"/>
    <hyperlink ref="H44" r:id="rId80" display="http://www.clemson.edu/psych/ugrad/nsf-summer-reu/"/>
    <hyperlink ref="H186" r:id="rId81" display="http://biology.sfsu.edu/faculty-pages/reu"/>
    <hyperlink ref="H205" r:id="rId82" display="http://pire-europe.chem.ttu.edu"/>
    <hyperlink ref="H39" r:id="rId83" display="http://www.cst.cmich.edu/mathematics/research/REU_and_LURE.shtml"/>
    <hyperlink ref="H202" r:id="rId84" display="http://www.chem.atmu.edu/research/undergradute"/>
    <hyperlink ref="H305" r:id="rId85" display="http://www.che.sc.edu/centers/reu"/>
    <hyperlink ref="H154" r:id="rId86" display="http://sackler.med.nyu.edu/surp/program-overview"/>
    <hyperlink ref="H161" r:id="rId87" display="http://www.ohsu.edu/xd/education/student-services/education-diversity/prospective-students/equity-summer-research-program.cfm"/>
    <hyperlink ref="H168" r:id="rId88" display="http://www.prbo.org/cms/index.php?mid=405&amp;module=browse"/>
    <hyperlink ref="H166" r:id="rId89" display="http://www.pasteurfoundation.org"/>
    <hyperlink ref="H294" r:id="rId90" display="http://www.med.upenn.edu/ceet/STEERProgram.shtml"/>
    <hyperlink ref="H17" r:id="rId91" display="http://www.bti.cornell.edu/internship"/>
    <hyperlink ref="H8" r:id="rId92" display="http://www.minorityhealth.org/p-student-public.php"/>
    <hyperlink ref="H187" r:id="rId93" display="http://www.biology.sjsu.edu/rumba/NSF-REU_RUMBA/Welcome.html"/>
    <hyperlink ref="H314" r:id="rId94" display="http://www.utsouthwestern.edu/utsw/cda/dept21010/files/234276.html"/>
    <hyperlink ref="H164" r:id="rId95" display="http://hmsc.oregonstate.edu/REU"/>
    <hyperlink ref="H172" r:id="rId96" display="http://www.physics.purdue.edu/reu/"/>
    <hyperlink ref="H310" r:id="rId97" display="http://web.bio.utk.edu/bcmb/reu/index.shtml"/>
    <hyperlink ref="H139" r:id="rId98" display="http://www.magnet.fsu.edu/education/reu"/>
    <hyperlink ref="H250" r:id="rId99" display="http://www.chicago-center-for-systems-biology.org/downloads/REU1_6_10.pdf"/>
    <hyperlink ref="H302" r:id="rId100" display="http://www.ugeducation.ucla.edu/urc-care/Off-campus%20Summer%20Programs%20for%20website_2011.pdf"/>
    <hyperlink ref="H137" r:id="rId101" display="http://www.nsec.northwestern.edu/REU.htm"/>
    <hyperlink ref="H231" r:id="rId102" display="http://create-reu.ucdavis.edu"/>
    <hyperlink ref="H344" r:id="rId103" display="http://rhig.physics.wayne.edu/Reu/"/>
    <hyperlink ref="H175" r:id="rId104" display="http://ibb.rice.edu/nsf.aspx?id=84"/>
    <hyperlink ref="H218" r:id="rId105" display="http://chemistry.uark.edu/1197.htm"/>
    <hyperlink ref="H213" r:id="rId106" display="http://www.bama.ua.edu/~chem/undergraduate/summerprogs/surp.html"/>
    <hyperlink ref="H173" r:id="rId107" display="http://www.rpi.edu/dept/phys/undergraduate/reseacrh/reu.html"/>
    <hyperlink ref="H264" r:id="rId108" display="http://www.mdsg.umd.edu/programs/research/reu/"/>
    <hyperlink ref="H12" r:id="rId109" display="www.bigelow.org/education/reu"/>
    <hyperlink ref="H251" r:id="rId110" display="http://physics.uchicago.edu/research/undergraduate/reu.html"/>
    <hyperlink ref="H30" r:id="rId111" display="http://www.caryinstitute.org/reu.html"/>
    <hyperlink ref="H89" r:id="rId112" display="http://www.indiana.edu/~animal/index.html"/>
    <hyperlink ref="H115" r:id="rId113" display="http://luc.edu/chemistry/reu.shtml"/>
    <hyperlink ref="H182" r:id="rId114" display="http://rise.rutgers.edu/"/>
    <hyperlink ref="H323" r:id="rId115" display="http://www.bact.wisc.edu/programs_reu.php"/>
    <hyperlink ref="H109" r:id="rId116" display="http://www.ots.ac.cr/index.php?option=com_content&amp;task=view&amp;id=317&amp;Itemid=468"/>
    <hyperlink ref="H283" r:id="rId117" display="http://www.unl.edu/summerprogram/research2011/math.shtml"/>
    <hyperlink ref="H45" r:id="rId118" display="http://www.math.clemson.edu/~kevja/REU"/>
    <hyperlink ref="H219" r:id="rId119" display="http://www.meeg.uark.edu/reu.php"/>
    <hyperlink ref="H292" r:id="rId120" display="http://www.physics.nd.edu/research/reu"/>
    <hyperlink ref="H56" r:id="rId121" display="http://www.lepp.cornell.edu/Education/REU/"/>
    <hyperlink ref="H340" r:id="rId122" display="http://physics.wsu.edu/reu/"/>
    <hyperlink ref="H285" r:id="rId123" display="http://www.unl.edu/summerprogram"/>
    <hyperlink ref="H350" r:id="rId124" display="http://www.yale.edu/monkeylab/Main/Internship.html"/>
    <hyperlink ref="H174" r:id="rId125" display="http://www.stat.rice.edu/~jrojo"/>
    <hyperlink ref="H178" r:id="rId126" display="http://www.rockefeller.edu/SURF/"/>
    <hyperlink ref="H20" r:id="rId127" display="http://volta.byu.edu/REU/"/>
    <hyperlink ref="H95" r:id="rId128" display="http://www.biotech.iastate.edu/mission.html"/>
    <hyperlink ref="H226" r:id="rId129" display="http://csee.lbl.gov/Programs/SULI/index.html"/>
    <hyperlink ref="H153" r:id="rId130" display="http://nibr.com/careers/internships_ca.shtml"/>
    <hyperlink ref="H192" r:id="rId131" display="http://www.serc.si.edu/pro_training/internships/internships.aspx"/>
    <hyperlink ref="H281" r:id="rId132" display="http://www.umt.edu/cehs/Education/Summer_Programs/default.aspx"/>
    <hyperlink ref="H194" r:id="rId133" display="http://www.soars.ucar.edu"/>
    <hyperlink ref="H346" r:id="rId134" display="http://math.williams.edu/small/"/>
    <hyperlink ref="H193" r:id="rId135" display="http://www.serc.si.edu/pro_training/index.aspx"/>
    <hyperlink ref="H270" r:id="rId136" display="http://www.neagep.org/spur.html"/>
    <hyperlink ref="H284" r:id="rId137" display="http://www.unl.edu/summerprogram/research2011/chemistry.shtml"/>
    <hyperlink ref="H303" r:id="rId138" display="http://www.urmc.rochester.edu/education/md/undergraduate-programs/college-students.cfm"/>
    <hyperlink ref="H147" r:id="rId139" display="http://www4.nau.edu/eeop/internships/ssi_internship.asp"/>
    <hyperlink ref="H199" r:id="rId140" display="http://www.stowers-institute.org/education/stowers-summer-scholars"/>
    <hyperlink ref="H304" r:id="rId141" display="http://www.southalabama.edu/alliedhealth/biomedical/ucur/"/>
    <hyperlink ref="H274" r:id="rId142" display="http://www.sph.umich.edu/sep"/>
    <hyperlink ref="H162" r:id="rId143" display="http://www.ohsu.edu/xd/education/student-services/education-diversity/prospective-students/enrichment-programs.cfm"/>
    <hyperlink ref="H85" r:id="rId144" display="http://www.hms.harvard.edu/dms/diversity"/>
    <hyperlink ref="H16" r:id="rId145" display="http://www.sph.bu.edu/biostatistics"/>
    <hyperlink ref="H141" r:id="rId146" display="https://www.training.nih.gov/"/>
    <hyperlink ref="H145" r:id="rId147" display="https://www.training.nih.gov/programs/sip"/>
    <hyperlink ref="H156" r:id="rId148" display="http://www2.oakland.edu/physics/smart/index.cfm"/>
    <hyperlink ref="H57" r:id="rId149" display="http://www.math.cornell.edu/~smi/"/>
    <hyperlink ref="H10" r:id="rId150" display="http://www.bcm.edu/smart/"/>
    <hyperlink ref="H252" r:id="rId151" display="http://www.colorado.edu/GraduateSchool/DiversityInitiative/undergrads/smart/index.html"/>
    <hyperlink ref="H343" r:id="rId152" display="http://www.siteman.wustl.edu/contentpage.aspx?id=254"/>
    <hyperlink ref="H280" r:id="rId153" display="http://undergradresearch.missouri.edu/programs-jobs/programs"/>
    <hyperlink ref="H293" r:id="rId154" display="http://biology.uoregon.edu/SPUR/"/>
    <hyperlink ref="H125" r:id="rId155" display="http://www.mcw.edu/graduateschool/programsSPUR.htm"/>
    <hyperlink ref="H82" r:id="rId156" display="http://www.hsph.harvard.edu/academics/biological-sciences/undergraduate-summer-internship-program/"/>
    <hyperlink ref="H83" r:id="rId157" display="http://www.hsph.harvard.edu/biostats/diversity/summer/spb-intro.html"/>
    <hyperlink ref="H49" r:id="rId158" display="http://psy.psych.colostate.edu/reu/index.asp"/>
    <hyperlink ref="H332" r:id="rId159" display="http://ber-reu.northwestern.edu/index.html"/>
    <hyperlink ref="H150" r:id="rId160" display="www.mrsec.northwestern.edu/content/educational_programs/reu.htm"/>
    <hyperlink ref="H259" r:id="rId161" display="http://www.uiowa.edu/microbiology/summer.shtml"/>
    <hyperlink ref="H9" r:id="rId162" display="http://math.bard.edu/reu/"/>
    <hyperlink ref="H216" r:id="rId163" display="http://www.grad.arizona.edu/sri"/>
    <hyperlink ref="H327" r:id="rId164" display="http://glial.psych.wisc.edu/index.php/prepapplication/prepappprocedure"/>
    <hyperlink ref="H227" r:id="rId165" display="http://diversity.berkeley.edu/graduate/gdp/srop"/>
    <hyperlink ref="H313" r:id="rId166" display="http://med.uth.tmc.edu/administration/edu_programs/medical-education/srp/index.html"/>
    <hyperlink ref="H26" r:id="rId167" display="http://calpoly.edu/~math/summer_research.html"/>
    <hyperlink ref="H21" r:id="rId168" display="http://www.eg.bucknell.edu/physics/reu.html"/>
    <hyperlink ref="H144" r:id="rId169" display="http://www.cns.nyu.edu/undergrad/surp/"/>
    <hyperlink ref="H188" r:id="rId170" display="http://sv.epfl.ch/summer-research"/>
    <hyperlink ref="H88" r:id="rId171" display="http://www.hope.edu/academic/physics/reu7/"/>
    <hyperlink ref="H255" r:id="rId172" display="http://www.phys.ufl.edu/reu/"/>
    <hyperlink ref="H120" r:id="rId173" display="http://www.massgeneral.org/mao/education/internship.aspx?id=5"/>
    <hyperlink ref="H127" r:id="rId174" display="http://www.metrohealth.org/body.cfm?id=290&amp;oTopID=C"/>
    <hyperlink ref="H349" r:id="rId175" display="http://www.whoi.edu/page.do?pid=8063"/>
    <hyperlink ref="H295" r:id="rId176" display="http://www.med.upenn.edu/bgs/applicants_suip.shtml"/>
    <hyperlink ref="H128" r:id="rId177" display="http://www.units.muohio.edu/sumsri/"/>
    <hyperlink ref="H114" r:id="rId178" display="http://pharm.lsuhscshreveport.edu/super.htm"/>
    <hyperlink ref="H256" r:id="rId179" display="http://sfl.aa.ufl.edu/index.php?link=srrs"/>
    <hyperlink ref="H329" r:id="rId180" display="http://studentservices.engr.wisc.edu/diversity/sure/"/>
    <hyperlink ref="H158" r:id="rId181" display="http://www.oucom.ohiou.edu/Admissions/surfprog.htm"/>
    <hyperlink ref="H41" r:id="rId182" display="http://www.cincinnatichildrens.org/ed/research/undergrad/surf/default.htm"/>
    <hyperlink ref="H140" r:id="rId183" display="http://www.nist.gov/surfgaithersburg/app.cfm"/>
    <hyperlink ref="H221" r:id="rId184" display="http://www.uams.edu/pharmtox/surf/"/>
    <hyperlink ref="H239" r:id="rId185" display="http://pharmacology.ucsd.edu/other/surf.php"/>
    <hyperlink ref="H124" r:id="rId186" display="http://www.mayo.edu/mgs/surf.html"/>
    <hyperlink ref="H315" r:id="rId187" display="http://www.utsouthwestern.edu/utsw/home/education/surf/index.html"/>
    <hyperlink ref="H262" r:id="rId188" display="http://www.eece.maine.edu/research/URP/index.htm"/>
    <hyperlink ref="H209" r:id="rId189" display="http://www.jefferson.edu/jcgs/summer_internship_2011.cfm"/>
    <hyperlink ref="H299" r:id="rId190" display="http://www.gradbiomed.pitt.edu/summer_surp.aspx"/>
    <hyperlink ref="H69" r:id="rId191" display="http://www.fhcrc.org/science/education/undergraduates/"/>
    <hyperlink ref="H208" r:id="rId192" display="http://sciencepark.mdanderson.org/outreach/students/undergrad/"/>
    <hyperlink ref="H177" r:id="rId193" display="http://rwjms.umdnj.edu/neuroscience/grad_pgm/summer_prog/"/>
    <hyperlink ref="H3" r:id="rId194" display="http://einstein.yu.edu/phd"/>
    <hyperlink ref="H50" r:id="rId195" display="http://www.bmb.colostate.edu/reu.cfm"/>
    <hyperlink ref="H169" r:id="rId196" display="http://www.molbio.princeton.edu/index.php?option=content&amp;task=view&amp;id=321"/>
    <hyperlink ref="H206" r:id="rId197" display="http://gsbs.utmb.edu/surp/"/>
    <hyperlink ref="H200" r:id="rId198" display="http://people.clarkson.edu/~ttamon/reu.html"/>
    <hyperlink ref="H201" r:id="rId199" display="http://www.upstate.edu/grad/programs/summer.php"/>
    <hyperlink ref="H249" r:id="rId200" display="http://checmistry.ucsc.edu/Projects/ThaiREU/index.html"/>
    <hyperlink ref="H211" r:id="rId201" display="http://www.biophysics.org/ProfessionalDevelopment/Education/SummerCourse/tabid/898/Default.aspx"/>
    <hyperlink ref="H90" r:id="rId202" display="http://www.iu.edu/"/>
    <hyperlink ref="H214" r:id="rId203" display="http://www.soph.uab.edu/mhirt/"/>
    <hyperlink ref="H232" r:id="rId204" display="http://www.physics.ucdavis.edu/REU"/>
    <hyperlink ref="H236" r:id="rId205" display="http://reu.physics.ucla.edu/2011/home.htm"/>
    <hyperlink ref="H248" r:id="rId206" display="http://www.math.ucsb.edu/REU/"/>
    <hyperlink ref="H119" r:id="rId207" display="http://www.mdsg.umd.edu/REU"/>
    <hyperlink ref="H148" r:id="rId208" display="http://www8.nau.edu/~psych/StevensREU/prog.html"/>
    <hyperlink ref="H234" r:id="rId209" display="http://www.urop.uci.edu/about.html"/>
    <hyperlink ref="H167" r:id="rId210" display="http://www.pasteurfoundation.org/internships.shtml"/>
    <hyperlink ref="H311" r:id="rId211" display="http://electron4.phys.utk.edu/summerfellows/"/>
    <hyperlink ref="H75" r:id="rId212" display="http://www.math.gatech.edu/resources/student-activities/reu/undergraduate-summer-research-program"/>
    <hyperlink ref="H196" r:id="rId213" display="http://www.stanford.edu/dept/physics/academics/summer/SummerResearch.htm"/>
    <hyperlink ref="H254" r:id="rId214" display="http://pharmacology.ucdenver.edu/summerprog"/>
    <hyperlink ref="H253" r:id="rId215" display="http://www.colorado.edu/physics/Web/reu/index.html"/>
    <hyperlink ref="H266" r:id="rId216" display="http://www.bsos.umd.edu/diversity/summer-research-initiative.aspx"/>
    <hyperlink ref="H296" r:id="rId217" display="http://www.med.upenn.edu/moecular/undegrad.shtml"/>
    <hyperlink ref="H318" r:id="rId218" display="http://med.virginia.edu/srip/"/>
    <hyperlink ref="H286" r:id="rId219" display="http://unl.edu/summerprogram"/>
    <hyperlink ref="H331" r:id="rId220" display="http://vusrp.vanderbilt.edu/"/>
    <hyperlink ref="H136" r:id="rId221" display="www.drugabuse.gov/pdf/sposummer.pdf"/>
    <hyperlink ref="H191" r:id="rId222" display="http://sip.niddk.nih.gov/"/>
    <hyperlink ref="H325" r:id="rId223" display="http://www.uwplatt.edu/dugg/"/>
    <hyperlink ref="H18" r:id="rId224" display="http://bti.cornell.edu/index.php?page=Education&amp;section=Internships"/>
    <hyperlink ref="H35" r:id="rId225" display="http://www.nsfcentc.org/"/>
    <hyperlink ref="H160" r:id="rId226" display="http://www.stccmop.org/education/undergraduate"/>
    <hyperlink ref="H91" r:id="rId227" display="http://www.cancer.iu.edu/srp"/>
    <hyperlink ref="H189" r:id="rId228" display="http://www.scripps.edu/research/ims/application.html"/>
    <hyperlink ref="H163" r:id="rId229" display="http://eco-informatics.engr.oregonstate.edu/"/>
    <hyperlink ref="H309" r:id="rId230" display="http://dornsife.usc.edu/latino-mental-health"/>
    <hyperlink ref="H297" r:id="rId231" display="http://www.ircs.upenn.edu/summer2012/"/>
    <hyperlink ref="H210" r:id="rId232" display="http://www.umass.edu/massnanotech/SURE.htm"/>
    <hyperlink ref="H316" r:id="rId233" display="http://www.mrsec.utah.edu/reu"/>
    <hyperlink ref="H290" r:id="rId234" display="http://www.biophysics.org/ProfessionalDevelopment/Education/SummerCourse/tabid/898/Default.aspx"/>
    <hyperlink ref="H96" r:id="rId235" display="www.windenergy.iastate.edu/reu.asp"/>
    <hyperlink ref="H247" r:id="rId236" display="www.graddiv.ucsb.edu/diversityoutreach"/>
    <hyperlink ref="H94" r:id="rId237" display="www.whitaker.org"/>
    <hyperlink ref="H80" r:id="rId238" display="http://www.hms.harvard.edu/dcp"/>
    <hyperlink ref="H228" r:id="rId239" display="http://exploring-stat-research.org"/>
    <hyperlink ref="H104" r:id="rId240" display="http://www.phys.k-state.edu/reu/"/>
    <hyperlink ref="H326" r:id="rId241" display="http://www.bact.wisc.edu/programs_ires.php"/>
    <hyperlink ref="H258" r:id="rId242" display="www.grad.illinois.edu/SROP"/>
    <hyperlink ref="H336" r:id="rId243" display="http://biomath.vbi.vt.edu/"/>
    <hyperlink ref="H337" r:id="rId244" display="http://microbiologyreu-ret.vbi.vt.edu/"/>
    <hyperlink ref="H335" r:id="rId245" display="http://tissue-eng.vbi.vt.edu/"/>
    <hyperlink ref="H338" r:id="rId246" display="http://www.mbi.osu.edu/eduprograms/undergrad2013.html"/>
    <hyperlink ref="H271" r:id="rId247" display="http://www.umass.edu/massnanotech/SURE.htm"/>
    <hyperlink ref="H300" r:id="rId248" display="http://www.midas.pitt.edu/srp"/>
    <hyperlink ref="H308" r:id="rId249" display="http://www.darkenergybiosphere.org/education/undergrads.html"/>
    <hyperlink ref="H301" r:id="rId250" display="http://www.tecbioreu.pitt.edu/"/>
    <hyperlink ref="H155" r:id="rId251" display="http://orise.orau.gov/cdc/"/>
    <hyperlink ref="H352" r:id="rId252" display="http://www.si.edu/ofg/intern.htm"/>
    <hyperlink ref="H353" r:id="rId253" display="http://www.surf.nist.gov/surf2.htm"/>
    <hyperlink ref="H354" r:id="rId254" display="http://www.aamc.org/members/great/summerlinks.htm"/>
    <hyperlink ref="H355" r:id="rId255" display="http://www.orau.gov/orise/edu/uggrad/ug.htm"/>
    <hyperlink ref="H356" r:id="rId256" display="http://www.pedaids.org/awards.html"/>
    <hyperlink ref="H357" r:id="rId257" display="http://www.aspet.org/public/surf/surf.htm"/>
    <hyperlink ref="H358" r:id="rId258" display="http://www.cur.org/UGSFinfo.html"/>
    <hyperlink ref="H359" r:id="rId259" display="http://www.lbl.gov/Education/CSEE/cup/cup.html"/>
    <hyperlink ref="H360" r:id="rId260" display="http://www.nsf.gov/home/crssprgm/reu/reulist.htm"/>
    <hyperlink ref="H361" r:id="rId261" display="http://www.sigmaxi.org/programs/giar/index.shtml"/>
    <hyperlink ref="H362" r:id="rId262" display="http://education.nasa.gov/usrp/"/>
    <hyperlink ref="H363" r:id="rId263" display="http://www.research.att.com/academic/"/>
    <hyperlink ref="H364" r:id="rId264" display="http://www.intel.com/research/awards/"/>
    <hyperlink ref="H365" r:id="rId265" display="http://www.cur.org/UGSFinfo.html"/>
    <hyperlink ref="H366" r:id="rId266" display="http://www.cancer.org/docroot/COM/content/div_OH/COM_11_1x_Sibler.asp?s"/>
    <hyperlink ref="H367" r:id="rId267" display="http://www.nfwf.org/programs/budscholarship.htm"/>
    <hyperlink ref="H368" r:id="rId268" display="http://www.aiaa.org/Education/index.hfm?edu=23"/>
    <hyperlink ref="H369" r:id="rId269" display="http://www.asprs.org/membership/scholar.html#space"/>
    <hyperlink ref="H370" r:id="rId270" display="http://www.orau.gov/orise/edu/nlm/nlmrespg.htm"/>
    <hyperlink ref="H371" r:id="rId271" display="http://www.ascp.org/member/associate/scholarship.asp"/>
    <hyperlink ref="H372" r:id="rId272" display="http://www.mrs.org/umri/"/>
    <hyperlink ref="H373" r:id="rId273" display="http://srcea.src.org/programs/ura/default.asp"/>
    <hyperlink ref="H374" r:id="rId274" display="http://www.uncf.org/merck/programs/undergrd.htm"/>
    <hyperlink ref="H375" r:id="rId275" display="http://cea-crest.calstatela.edu/"/>
    <hyperlink ref="H376" r:id="rId276" display="http://www.nsf.gov/dir/index.jsp?org=CISE"/>
    <hyperlink ref="H377" r:id="rId277" display="http://www.med.nyu.edu/Sackler/summer.html"/>
    <hyperlink ref="H378" r:id="rId278" display="http://www.aamc.org/members/great/summerlinks.htm"/>
    <hyperlink ref="H379" r:id="rId279" display="http://www.the-aps.org/education/undergrad/stuaward.htmlSponsor"/>
    <hyperlink ref="H380" r:id="rId280" display="http://www.aspet.org/public/surf/surf.htm"/>
    <hyperlink ref="H381" r:id="rId281" display="http://www.endo-society.org/about/student.cfm"/>
    <hyperlink ref="H382" r:id="rId282" display="http://www.cancer.org/docroot/COM/content/div_OH/COM_11_1x_Sibler.asp?s"/>
    <hyperlink ref="H383" r:id="rId283" display="http://www.training.nih.gov/student/internship/internship.asp"/>
    <hyperlink ref="H384" r:id="rId284" display="http://spsnational.org/networking/opportunities.htm"/>
    <hyperlink ref="H385" r:id="rId285" display="http://www.tri-beta.org/Researchform.html"/>
    <hyperlink ref="H387" r:id="rId286" display="http://www.asm.org/Education/index.asp?bid=4319"/>
    <hyperlink ref="H386" r:id="rId287" display="http://sicb.org/grants/hyman/Sponsor"/>
    <hyperlink ref="H388" r:id="rId288" display="http://www.2003.botanyconference.org/Min Undergrad Particip.htm"/>
    <hyperlink ref="H389" r:id="rId289" display="http://www.aspb.org/education/summerundergrad.cfm"/>
    <hyperlink ref="H390" r:id="rId290" display="http://www.asm.org/Education/index.asp?bid=4322"/>
    <hyperlink ref="H391" r:id="rId291" display="http://biology.boisestate.edu/raptor/grants and awards.htm"/>
    <hyperlink ref="H392" r:id="rId292" display="http://www.ons.org/awards/foundawards/"/>
    <hyperlink ref="H393" r:id="rId293" display="http://www.anna.com/foundation/applications/default.asp"/>
    <hyperlink ref="H394" r:id="rId294" display="http://www.ena.org/foundation/grants/"/>
    <hyperlink ref="H395" r:id="rId295" display="http://www.ascp.org/member/ams/scholarship.asp"/>
    <hyperlink ref="H396" r:id="rId296" display="http://membership.acs.org/F/FLUO/INDEX.HTM"/>
    <hyperlink ref="H397" r:id="rId297" display="http://www.nsf.gov/dir/index.jsp?org=CISE"/>
    <hyperlink ref="H398" r:id="rId298" display="http://www.aiaa.org/Education/index.hfm?edu=23"/>
    <hyperlink ref="H399" r:id="rId299" display="http://srcea.src.org/programs/ura/default.asp"/>
    <hyperlink ref="H400" r:id="rId300" display="http://www.aspb.org/education/summerundergrad.cfm"/>
    <hyperlink ref="H401" r:id="rId301" display="http://www.nwf.org/campusecology/grantguidelines.cfm"/>
    <hyperlink ref="H402" r:id="rId302" display="http://www.annies.com/programs/ess.html"/>
    <hyperlink ref="H403" r:id="rId303" display="http://www.nfwf.org/programs/budscholarship.htm"/>
    <hyperlink ref="H404" r:id="rId304" display="http://www.epa.gov/enviroed/NNEMS/index.html"/>
    <hyperlink ref="H405" r:id="rId305" display="http://cea-crest.calstatela.edu/"/>
    <hyperlink ref="H406" r:id="rId306" display="http://www.nsca-lift.org/Foundation/"/>
    <hyperlink ref="H407" r:id="rId307" display="http://www.nsca-lift.org/Foundation/"/>
    <hyperlink ref="H408" r:id="rId308" display="http://www.geosociety.org/grants/ugrad.htm"/>
    <hyperlink ref="H409" r:id="rId309" display="http://www.asprs.org/membership/scholar.html#space"/>
    <hyperlink ref="H410" r:id="rId310" display="http://www.asprs.org/membership/scholar.html#osborn"/>
    <hyperlink ref="H411" r:id="rId311" display="http://www.mrs.org/umri/"/>
    <hyperlink ref="H412" r:id="rId312" display="http://www.aiaa.org/Education/index.hfm?edu=23"/>
    <hyperlink ref="H413" r:id="rId313" display="http://spsnational.org/networking/opportunities.htm"/>
    <hyperlink ref="H414" r:id="rId314" display="http://srcea.src.org/programs/ura/default.asp"/>
    <hyperlink ref="H415" r:id="rId315" display="http://www.psychologicalscience.org/members/awards/student_grant.html"/>
    <hyperlink ref="H416" r:id="rId316" display="http://www.apa.org/science/ssi.html"/>
    <hyperlink ref="H417" r:id="rId317" display="http://old.psichi.org/content/awards/undergraduate.asp"/>
    <hyperlink ref="H418" r:id="rId318" display="http://old.psichi.org/content/awards/undergraduate.asp"/>
    <hyperlink ref="H419" r:id="rId319" display="https://students.ucsd.edu/academics/research/amgen/"/>
    <hyperlink ref="H420" r:id="rId320" display="http://medicine.osu.edu/mstp/success-program/Pages/index.aspx"/>
    <hyperlink ref="H198" r:id="rId321" display="http://ssrp.stanford.edu/"/>
    <hyperlink ref="H421" r:id="rId322" display="http://www.starteacherresearcher.org/"/>
    <hyperlink ref="H422" r:id="rId323" display="http://www.orau.org/ornl/"/>
    <hyperlink ref="H423" r:id="rId324" display="https://www.google.com/url?q=http://www.orau.gov/dhseducation/internships/index.html&amp;usd=2&amp;usg=ALhdy2-tvrUzSWklSvd8rwvsDCH6JRhgnQ"/>
    <hyperlink ref="H424" r:id="rId325" display="https://www.google.com/url?q=http://www.jhsph.edu/offices-and-services/office-of-student-life/diversity-summer-internship-program-for-undergraduates/&amp;usd=2&amp;usg=ALhdy29wSBTT-FfLu99iiQplrc3lYmgpzQ"/>
    <hyperlink ref="H425" r:id="rId326" display="https://www.google.com/url?q=http://www.mrsec.northwestern.edu/content/educational_programs/reu.htm&amp;usd=2&amp;usg=ALhdy2-ANhIClZqcN_JD8dNl3sUjFhzdsg"/>
    <hyperlink ref="H426" r:id="rId327" display="http://orise.orau.gov/cdc"/>
    <hyperlink ref="H427" r:id="rId328" display="http://research.georgiasouthern.edu/rhri/faculty-support-mentoring/desre/"/>
    <hyperlink ref="H428" r:id="rId329" display="https://biology.mit.edu/outreach_initiatives/UG_summer_internship"/>
    <hyperlink ref="H429" r:id="rId330" display="http://science.energy.gov/wdts"/>
    <hyperlink ref="H430" r:id="rId331" display="http://science-ed.pnnl.gov/nsip/"/>
    <hyperlink ref="C430" r:id="rId332" display="http://www.pnnl.gov/"/>
    <hyperlink ref="H431" r:id="rId333" display="http://www.sfp.caltech.edu/programs/murf"/>
    <hyperlink ref="H432" r:id="rId334" display="http://www.sfp.caltech.edu/programs/amgen_scholars"/>
    <hyperlink ref="H433" r:id="rId335" display="http://www.coenv.washington.edu/conservationscholars/"/>
    <hyperlink ref="H434" r:id="rId336" display="https://www.training.nih.gov/programs/sip"/>
    <hyperlink ref="H435" r:id="rId337" display="http://orise.orau.gov/mlef/"/>
    <hyperlink ref="H436" r:id="rId338" display="http://spur.uoregon.edu/"/>
    <hyperlink ref="H440" r:id="rId339" display="http://www.sph.umd.edu/KNES/STAR/index.html"/>
    <hyperlink ref="A446" r:id="rId340" display="http://www.unl.edu/summerprogram/"/>
    <hyperlink ref="H447" r:id="rId341" display="http://medicine.umich.edu/dept/molecular-integrative-physiology/education/undergraduate-opportunities"/>
    <hyperlink ref="C452" r:id="rId342" display="http://drexelmed.edu/biograd"/>
    <hyperlink ref="H458" r:id="rId343" display="http://www.sph.umd.edu/KNES/STAR/index.html"/>
  </hyperlinks>
  <printOptions/>
  <pageMargins left="0.75" right="0.75" top="1" bottom="1" header="0.5" footer="0.5"/>
  <pageSetup horizontalDpi="300" verticalDpi="300" orientation="portrait" paperSize="9" r:id="rId345"/>
  <tableParts>
    <tablePart r:id="rId344"/>
  </tableParts>
</worksheet>
</file>

<file path=xl/worksheets/sheet2.xml><?xml version="1.0" encoding="utf-8"?>
<worksheet xmlns="http://schemas.openxmlformats.org/spreadsheetml/2006/main" xmlns:r="http://schemas.openxmlformats.org/officeDocument/2006/relationships">
  <dimension ref="A1:H159"/>
  <sheetViews>
    <sheetView zoomScale="90" zoomScaleNormal="90" zoomScalePageLayoutView="0" workbookViewId="0" topLeftCell="A1">
      <pane xSplit="2" ySplit="1" topLeftCell="C20" activePane="bottomRight" state="frozen"/>
      <selection pane="topLeft" activeCell="A1" sqref="A1"/>
      <selection pane="topRight" activeCell="C1" sqref="C1"/>
      <selection pane="bottomLeft" activeCell="A2" sqref="A2"/>
      <selection pane="bottomRight" activeCell="F23" sqref="F23"/>
    </sheetView>
  </sheetViews>
  <sheetFormatPr defaultColWidth="17.140625" defaultRowHeight="12.75" customHeight="1"/>
  <cols>
    <col min="1" max="1" width="30.140625" style="0" customWidth="1"/>
    <col min="2" max="2" width="35.00390625" style="0" customWidth="1"/>
    <col min="3" max="3" width="31.140625" style="0" customWidth="1"/>
    <col min="4" max="4" width="19.421875" style="0" customWidth="1"/>
    <col min="5" max="5" width="28.28125" style="0" customWidth="1"/>
    <col min="6" max="6" width="18.00390625" style="0" customWidth="1"/>
    <col min="7" max="7" width="22.140625" style="0" customWidth="1"/>
    <col min="8" max="8" width="43.00390625" style="0" customWidth="1"/>
  </cols>
  <sheetData>
    <row r="1" spans="1:8" ht="15">
      <c r="A1" s="1" t="s">
        <v>204</v>
      </c>
      <c r="B1" s="1" t="s">
        <v>1161</v>
      </c>
      <c r="C1" s="1" t="s">
        <v>143</v>
      </c>
      <c r="D1" s="1" t="s">
        <v>328</v>
      </c>
      <c r="E1" s="2" t="s">
        <v>885</v>
      </c>
      <c r="F1" s="3" t="s">
        <v>619</v>
      </c>
      <c r="G1" s="1" t="s">
        <v>180</v>
      </c>
      <c r="H1" s="1" t="s">
        <v>67</v>
      </c>
    </row>
    <row r="3" spans="1:8" ht="38.25">
      <c r="A3" s="4" t="s">
        <v>966</v>
      </c>
      <c r="B3" s="4" t="s">
        <v>319</v>
      </c>
      <c r="C3" s="4" t="s">
        <v>909</v>
      </c>
      <c r="D3" s="4" t="s">
        <v>147</v>
      </c>
      <c r="E3" s="5">
        <v>40669</v>
      </c>
      <c r="F3" s="6" t="s">
        <v>497</v>
      </c>
      <c r="G3" s="4" t="s">
        <v>497</v>
      </c>
      <c r="H3" s="30" t="s">
        <v>575</v>
      </c>
    </row>
    <row r="4" spans="1:8" ht="42.75">
      <c r="A4" s="8" t="s">
        <v>686</v>
      </c>
      <c r="B4" s="4" t="s">
        <v>960</v>
      </c>
      <c r="C4" s="4" t="s">
        <v>976</v>
      </c>
      <c r="D4" s="4" t="s">
        <v>596</v>
      </c>
      <c r="E4" s="5">
        <v>40615</v>
      </c>
      <c r="F4" s="13" t="s">
        <v>451</v>
      </c>
      <c r="G4" s="4" t="s">
        <v>485</v>
      </c>
      <c r="H4" s="30" t="s">
        <v>682</v>
      </c>
    </row>
    <row r="5" spans="1:8" ht="42.75">
      <c r="A5" s="4" t="s">
        <v>89</v>
      </c>
      <c r="B5" s="4" t="s">
        <v>662</v>
      </c>
      <c r="C5" s="4" t="s">
        <v>919</v>
      </c>
      <c r="D5" s="4" t="s">
        <v>809</v>
      </c>
      <c r="E5" s="5">
        <v>40603</v>
      </c>
      <c r="F5" s="6">
        <v>5000</v>
      </c>
      <c r="G5" s="4" t="s">
        <v>209</v>
      </c>
      <c r="H5" s="30" t="s">
        <v>463</v>
      </c>
    </row>
    <row r="6" spans="1:8" ht="28.5">
      <c r="A6" s="14" t="s">
        <v>606</v>
      </c>
      <c r="B6" s="4" t="s">
        <v>1042</v>
      </c>
      <c r="C6" s="4" t="s">
        <v>277</v>
      </c>
      <c r="D6" s="4" t="s">
        <v>483</v>
      </c>
      <c r="E6" s="4" t="s">
        <v>1276</v>
      </c>
      <c r="F6" s="4">
        <v>2800</v>
      </c>
      <c r="G6" s="4" t="s">
        <v>430</v>
      </c>
      <c r="H6" s="30" t="s">
        <v>163</v>
      </c>
    </row>
    <row r="7" spans="1:8" ht="42.75">
      <c r="A7" s="8" t="s">
        <v>749</v>
      </c>
      <c r="B7" s="4" t="s">
        <v>305</v>
      </c>
      <c r="C7" s="4" t="s">
        <v>185</v>
      </c>
      <c r="D7" s="4" t="s">
        <v>735</v>
      </c>
      <c r="E7" s="5">
        <v>40940</v>
      </c>
      <c r="F7" s="13" t="s">
        <v>1032</v>
      </c>
      <c r="G7" s="4" t="s">
        <v>209</v>
      </c>
      <c r="H7" s="30" t="s">
        <v>133</v>
      </c>
    </row>
    <row r="8" spans="1:8" ht="28.5">
      <c r="A8" s="8" t="s">
        <v>751</v>
      </c>
      <c r="B8" s="4" t="s">
        <v>835</v>
      </c>
      <c r="C8" s="4" t="s">
        <v>419</v>
      </c>
      <c r="D8" s="4" t="s">
        <v>889</v>
      </c>
      <c r="E8" s="5">
        <v>40949</v>
      </c>
      <c r="F8" s="13" t="s">
        <v>497</v>
      </c>
      <c r="G8" s="4" t="s">
        <v>1159</v>
      </c>
      <c r="H8" s="30" t="s">
        <v>1244</v>
      </c>
    </row>
    <row r="9" spans="1:8" ht="57">
      <c r="A9" s="4" t="s">
        <v>355</v>
      </c>
      <c r="B9" s="4" t="s">
        <v>92</v>
      </c>
      <c r="C9" s="4" t="s">
        <v>1044</v>
      </c>
      <c r="D9" s="4" t="s">
        <v>761</v>
      </c>
      <c r="E9" s="9" t="s">
        <v>497</v>
      </c>
      <c r="F9" s="34">
        <v>5400</v>
      </c>
      <c r="G9" s="5" t="s">
        <v>430</v>
      </c>
      <c r="H9" s="30" t="s">
        <v>1277</v>
      </c>
    </row>
    <row r="10" spans="1:8" ht="57">
      <c r="A10" s="4" t="s">
        <v>184</v>
      </c>
      <c r="B10" s="4" t="s">
        <v>737</v>
      </c>
      <c r="C10" s="4" t="s">
        <v>126</v>
      </c>
      <c r="D10" s="4" t="s">
        <v>295</v>
      </c>
      <c r="E10" s="5">
        <v>41244</v>
      </c>
      <c r="F10" s="6" t="s">
        <v>497</v>
      </c>
      <c r="G10" s="4" t="s">
        <v>497</v>
      </c>
      <c r="H10" s="30" t="s">
        <v>136</v>
      </c>
    </row>
    <row r="11" spans="1:8" ht="14.25">
      <c r="A11" s="4" t="s">
        <v>1312</v>
      </c>
      <c r="B11" s="4" t="s">
        <v>1042</v>
      </c>
      <c r="C11" s="4" t="s">
        <v>1314</v>
      </c>
      <c r="D11" s="4"/>
      <c r="E11" s="5">
        <v>41060</v>
      </c>
      <c r="F11" s="6" t="s">
        <v>1313</v>
      </c>
      <c r="G11" s="4" t="s">
        <v>1301</v>
      </c>
      <c r="H11" s="30" t="s">
        <v>1315</v>
      </c>
    </row>
    <row r="12" spans="1:8" ht="42.75">
      <c r="A12" s="4" t="s">
        <v>981</v>
      </c>
      <c r="B12" s="4" t="s">
        <v>121</v>
      </c>
      <c r="C12" s="4" t="s">
        <v>527</v>
      </c>
      <c r="D12" s="4" t="s">
        <v>735</v>
      </c>
      <c r="E12" s="5">
        <v>41014</v>
      </c>
      <c r="F12" s="6" t="s">
        <v>497</v>
      </c>
      <c r="G12" s="4" t="s">
        <v>209</v>
      </c>
      <c r="H12" s="30" t="s">
        <v>188</v>
      </c>
    </row>
    <row r="13" spans="1:8" ht="88.5" customHeight="1">
      <c r="A13" s="8" t="s">
        <v>268</v>
      </c>
      <c r="B13" s="4" t="s">
        <v>1042</v>
      </c>
      <c r="C13" s="4" t="s">
        <v>958</v>
      </c>
      <c r="D13" s="4" t="s">
        <v>1144</v>
      </c>
      <c r="E13" s="5" t="s">
        <v>1275</v>
      </c>
      <c r="F13" s="11" t="s">
        <v>697</v>
      </c>
      <c r="G13" s="4" t="s">
        <v>144</v>
      </c>
      <c r="H13" s="30" t="s">
        <v>428</v>
      </c>
    </row>
    <row r="14" spans="1:8" ht="57">
      <c r="A14" s="14" t="s">
        <v>730</v>
      </c>
      <c r="B14" s="4" t="s">
        <v>1042</v>
      </c>
      <c r="C14" s="4" t="s">
        <v>808</v>
      </c>
      <c r="D14" s="4" t="s">
        <v>995</v>
      </c>
      <c r="E14" s="4" t="s">
        <v>937</v>
      </c>
      <c r="F14" s="4" t="s">
        <v>497</v>
      </c>
      <c r="G14" s="4" t="s">
        <v>857</v>
      </c>
      <c r="H14" s="30" t="s">
        <v>479</v>
      </c>
    </row>
    <row r="15" spans="1:8" ht="42.75">
      <c r="A15" s="14" t="s">
        <v>1715</v>
      </c>
      <c r="B15" s="4" t="s">
        <v>1718</v>
      </c>
      <c r="C15" s="4" t="s">
        <v>96</v>
      </c>
      <c r="D15" s="4" t="s">
        <v>103</v>
      </c>
      <c r="E15" s="78">
        <v>41306</v>
      </c>
      <c r="F15" s="4" t="s">
        <v>1716</v>
      </c>
      <c r="G15" s="4" t="s">
        <v>209</v>
      </c>
      <c r="H15" s="30" t="s">
        <v>1717</v>
      </c>
    </row>
    <row r="16" spans="1:8" ht="42.75">
      <c r="A16" s="4" t="s">
        <v>390</v>
      </c>
      <c r="B16" s="4" t="s">
        <v>256</v>
      </c>
      <c r="C16" s="4" t="s">
        <v>348</v>
      </c>
      <c r="D16" s="4" t="s">
        <v>14</v>
      </c>
      <c r="E16" s="5">
        <v>40940</v>
      </c>
      <c r="F16" s="6" t="s">
        <v>557</v>
      </c>
      <c r="G16" s="4" t="s">
        <v>497</v>
      </c>
      <c r="H16" s="30" t="s">
        <v>477</v>
      </c>
    </row>
    <row r="17" spans="1:8" ht="85.5">
      <c r="A17" s="8" t="s">
        <v>673</v>
      </c>
      <c r="B17" s="4" t="s">
        <v>321</v>
      </c>
      <c r="C17" s="4" t="s">
        <v>465</v>
      </c>
      <c r="D17" s="4" t="s">
        <v>303</v>
      </c>
      <c r="E17" s="5">
        <v>40956</v>
      </c>
      <c r="F17" s="11" t="s">
        <v>460</v>
      </c>
      <c r="G17" s="4" t="s">
        <v>975</v>
      </c>
      <c r="H17" s="30" t="s">
        <v>72</v>
      </c>
    </row>
    <row r="18" spans="1:8" ht="70.5" customHeight="1">
      <c r="A18" s="14" t="s">
        <v>433</v>
      </c>
      <c r="B18" s="4" t="s">
        <v>287</v>
      </c>
      <c r="C18" s="4" t="s">
        <v>656</v>
      </c>
      <c r="D18" s="4" t="s">
        <v>649</v>
      </c>
      <c r="E18" s="5">
        <v>40940</v>
      </c>
      <c r="F18" s="17">
        <v>3900</v>
      </c>
      <c r="G18" s="4" t="s">
        <v>209</v>
      </c>
      <c r="H18" s="30" t="s">
        <v>1052</v>
      </c>
    </row>
    <row r="19" spans="1:8" ht="28.5">
      <c r="A19" s="4" t="s">
        <v>59</v>
      </c>
      <c r="B19" s="4" t="s">
        <v>1042</v>
      </c>
      <c r="C19" s="4" t="s">
        <v>900</v>
      </c>
      <c r="D19" s="4" t="s">
        <v>540</v>
      </c>
      <c r="E19" s="5">
        <v>40954</v>
      </c>
      <c r="F19" s="6">
        <v>3500</v>
      </c>
      <c r="G19" s="4" t="s">
        <v>209</v>
      </c>
      <c r="H19" s="30" t="s">
        <v>189</v>
      </c>
    </row>
    <row r="20" spans="1:8" ht="71.25">
      <c r="A20" s="14" t="s">
        <v>211</v>
      </c>
      <c r="B20" s="4" t="s">
        <v>895</v>
      </c>
      <c r="C20" s="4" t="s">
        <v>386</v>
      </c>
      <c r="D20" s="4" t="s">
        <v>22</v>
      </c>
      <c r="E20" s="5">
        <v>40589</v>
      </c>
      <c r="F20" s="17" t="s">
        <v>1037</v>
      </c>
      <c r="G20" s="4" t="s">
        <v>625</v>
      </c>
      <c r="H20" s="30" t="s">
        <v>131</v>
      </c>
    </row>
    <row r="21" spans="1:8" ht="42.75">
      <c r="A21" s="14" t="s">
        <v>991</v>
      </c>
      <c r="B21" s="4" t="s">
        <v>1042</v>
      </c>
      <c r="C21" s="4" t="s">
        <v>490</v>
      </c>
      <c r="D21" s="4" t="s">
        <v>598</v>
      </c>
      <c r="E21" s="5">
        <v>40603</v>
      </c>
      <c r="F21" s="17" t="s">
        <v>221</v>
      </c>
      <c r="G21" s="4" t="s">
        <v>975</v>
      </c>
      <c r="H21" s="30" t="s">
        <v>1256</v>
      </c>
    </row>
    <row r="22" spans="1:8" ht="38.25">
      <c r="A22" s="18" t="s">
        <v>1711</v>
      </c>
      <c r="B22" s="4"/>
      <c r="C22" s="4" t="s">
        <v>1710</v>
      </c>
      <c r="D22" s="4" t="s">
        <v>1714</v>
      </c>
      <c r="E22" s="5">
        <v>41348</v>
      </c>
      <c r="F22" s="6" t="s">
        <v>1582</v>
      </c>
      <c r="G22" s="4" t="s">
        <v>1713</v>
      </c>
      <c r="H22" s="4" t="s">
        <v>1712</v>
      </c>
    </row>
    <row r="23" spans="1:8" ht="63.75">
      <c r="A23" s="141" t="s">
        <v>2082</v>
      </c>
      <c r="B23" s="4" t="s">
        <v>1042</v>
      </c>
      <c r="C23" s="141" t="s">
        <v>2083</v>
      </c>
      <c r="D23" s="143" t="s">
        <v>939</v>
      </c>
      <c r="E23" s="144">
        <v>41701</v>
      </c>
      <c r="F23" s="140" t="s">
        <v>2086</v>
      </c>
      <c r="G23" s="142" t="s">
        <v>2085</v>
      </c>
      <c r="H23" s="4" t="s">
        <v>2084</v>
      </c>
    </row>
    <row r="24" spans="1:8" ht="14.25">
      <c r="A24" s="4"/>
      <c r="B24" s="4"/>
      <c r="C24" s="4"/>
      <c r="D24" s="4"/>
      <c r="E24" s="5"/>
      <c r="F24" s="6"/>
      <c r="G24" s="4"/>
      <c r="H24" s="4"/>
    </row>
    <row r="25" spans="1:8" ht="14.25">
      <c r="A25" s="4"/>
      <c r="B25" s="4"/>
      <c r="C25" s="4"/>
      <c r="D25" s="4"/>
      <c r="E25" s="5"/>
      <c r="F25" s="6"/>
      <c r="G25" s="4"/>
      <c r="H25" s="4"/>
    </row>
    <row r="26" spans="1:8" ht="14.25">
      <c r="A26" s="4"/>
      <c r="B26" s="4"/>
      <c r="C26" s="4"/>
      <c r="D26" s="4"/>
      <c r="E26" s="5"/>
      <c r="F26" s="6"/>
      <c r="G26" s="4"/>
      <c r="H26" s="4"/>
    </row>
    <row r="27" spans="1:8" ht="14.25">
      <c r="A27" s="4"/>
      <c r="B27" s="4"/>
      <c r="C27" s="4"/>
      <c r="D27" s="4"/>
      <c r="E27" s="5"/>
      <c r="F27" s="6"/>
      <c r="G27" s="4"/>
      <c r="H27" s="7"/>
    </row>
    <row r="28" spans="1:8" ht="14.25">
      <c r="A28" s="4"/>
      <c r="B28" s="4"/>
      <c r="C28" s="4"/>
      <c r="D28" s="4"/>
      <c r="E28" s="5"/>
      <c r="F28" s="6"/>
      <c r="G28" s="4"/>
      <c r="H28" s="7"/>
    </row>
    <row r="29" spans="1:8" ht="14.25">
      <c r="A29" s="4"/>
      <c r="B29" s="4"/>
      <c r="C29" s="4"/>
      <c r="D29" s="4"/>
      <c r="E29" s="5"/>
      <c r="F29" s="6"/>
      <c r="G29" s="4"/>
      <c r="H29" s="4"/>
    </row>
    <row r="30" spans="1:8" ht="14.25">
      <c r="A30" s="4"/>
      <c r="B30" s="4"/>
      <c r="D30" s="4"/>
      <c r="E30" s="5"/>
      <c r="F30" s="6"/>
      <c r="G30" s="4"/>
      <c r="H30" s="4"/>
    </row>
    <row r="31" spans="1:8" ht="14.25">
      <c r="A31" s="4"/>
      <c r="B31" s="4"/>
      <c r="C31" s="4"/>
      <c r="D31" s="4"/>
      <c r="E31" s="5"/>
      <c r="F31" s="6"/>
      <c r="G31" s="4"/>
      <c r="H31" s="4"/>
    </row>
    <row r="32" spans="1:8" ht="14.25">
      <c r="A32" s="4"/>
      <c r="B32" s="4"/>
      <c r="C32" s="4"/>
      <c r="D32" s="4"/>
      <c r="E32" s="5"/>
      <c r="F32" s="6"/>
      <c r="G32" s="4"/>
      <c r="H32" s="4"/>
    </row>
    <row r="33" spans="1:8" ht="14.25">
      <c r="A33" s="4"/>
      <c r="B33" s="4"/>
      <c r="C33" s="4"/>
      <c r="D33" s="4"/>
      <c r="E33" s="5"/>
      <c r="F33" s="6"/>
      <c r="G33" s="4"/>
      <c r="H33" s="4"/>
    </row>
    <row r="34" spans="1:8" ht="14.25">
      <c r="A34" s="4"/>
      <c r="B34" s="4"/>
      <c r="C34" s="4"/>
      <c r="D34" s="4"/>
      <c r="E34" s="5"/>
      <c r="F34" s="6"/>
      <c r="G34" s="4"/>
      <c r="H34" s="4"/>
    </row>
    <row r="35" spans="1:8" ht="14.25">
      <c r="A35" s="4"/>
      <c r="B35" s="4"/>
      <c r="C35" s="4"/>
      <c r="D35" s="4"/>
      <c r="E35" s="5"/>
      <c r="F35" s="6"/>
      <c r="G35" s="6"/>
      <c r="H35" s="4"/>
    </row>
    <row r="36" spans="1:8" ht="14.25">
      <c r="A36" s="4"/>
      <c r="B36" s="4"/>
      <c r="C36" s="4"/>
      <c r="D36" s="4"/>
      <c r="E36" s="5"/>
      <c r="F36" s="6"/>
      <c r="G36" s="4"/>
      <c r="H36" s="4"/>
    </row>
    <row r="37" spans="1:8" ht="14.25">
      <c r="A37" s="4"/>
      <c r="B37" s="4"/>
      <c r="C37" s="4"/>
      <c r="D37" s="4"/>
      <c r="E37" s="5"/>
      <c r="F37" s="6"/>
      <c r="G37" s="4"/>
      <c r="H37" s="4"/>
    </row>
    <row r="38" spans="1:8" ht="14.25">
      <c r="A38" s="4"/>
      <c r="B38" s="4"/>
      <c r="C38" s="4"/>
      <c r="D38" s="4"/>
      <c r="E38" s="5"/>
      <c r="F38" s="6"/>
      <c r="G38" s="4"/>
      <c r="H38" s="4"/>
    </row>
    <row r="39" spans="1:8" ht="14.25">
      <c r="A39" s="4"/>
      <c r="B39" s="4"/>
      <c r="C39" s="4"/>
      <c r="D39" s="4"/>
      <c r="E39" s="5"/>
      <c r="F39" s="6"/>
      <c r="G39" s="4"/>
      <c r="H39" s="4"/>
    </row>
    <row r="40" spans="1:8" ht="14.25">
      <c r="A40" s="4"/>
      <c r="B40" s="4"/>
      <c r="C40" s="4"/>
      <c r="D40" s="4"/>
      <c r="E40" s="5"/>
      <c r="F40" s="6"/>
      <c r="G40" s="4"/>
      <c r="H40" s="4"/>
    </row>
    <row r="41" spans="1:8" ht="14.25">
      <c r="A41" s="4"/>
      <c r="B41" s="4"/>
      <c r="C41" s="4"/>
      <c r="D41" s="4"/>
      <c r="E41" s="5"/>
      <c r="F41" s="6"/>
      <c r="G41" s="4"/>
      <c r="H41" s="4"/>
    </row>
    <row r="42" spans="1:8" ht="14.25">
      <c r="A42" s="4"/>
      <c r="B42" s="4"/>
      <c r="C42" s="4"/>
      <c r="D42" s="4"/>
      <c r="E42" s="5"/>
      <c r="F42" s="6"/>
      <c r="G42" s="4"/>
      <c r="H42" s="4"/>
    </row>
    <row r="43" spans="1:8" ht="14.25">
      <c r="A43" s="4"/>
      <c r="B43" s="4"/>
      <c r="C43" s="4"/>
      <c r="D43" s="4"/>
      <c r="E43" s="5"/>
      <c r="F43" s="6"/>
      <c r="G43" s="4"/>
      <c r="H43" s="4"/>
    </row>
    <row r="44" spans="1:8" ht="14.25">
      <c r="A44" s="4"/>
      <c r="B44" s="4"/>
      <c r="C44" s="4"/>
      <c r="D44" s="4"/>
      <c r="E44" s="5"/>
      <c r="F44" s="6"/>
      <c r="G44" s="4"/>
      <c r="H44" s="4"/>
    </row>
    <row r="45" spans="1:8" ht="14.25">
      <c r="A45" s="4"/>
      <c r="B45" s="4"/>
      <c r="C45" s="4"/>
      <c r="D45" s="4"/>
      <c r="E45" s="5"/>
      <c r="F45" s="6"/>
      <c r="G45" s="4"/>
      <c r="H45" s="4"/>
    </row>
    <row r="46" spans="1:8" ht="14.25">
      <c r="A46" s="4"/>
      <c r="B46" s="4"/>
      <c r="C46" s="4"/>
      <c r="D46" s="4"/>
      <c r="E46" s="5"/>
      <c r="F46" s="6"/>
      <c r="G46" s="4"/>
      <c r="H46" s="4"/>
    </row>
    <row r="47" spans="1:8" ht="14.25">
      <c r="A47" s="4"/>
      <c r="B47" s="4"/>
      <c r="C47" s="4"/>
      <c r="D47" s="4"/>
      <c r="E47" s="5"/>
      <c r="F47" s="6"/>
      <c r="G47" s="4"/>
      <c r="H47" s="4"/>
    </row>
    <row r="48" spans="1:8" ht="14.25">
      <c r="A48" s="4"/>
      <c r="B48" s="4"/>
      <c r="C48" s="4"/>
      <c r="D48" s="4"/>
      <c r="E48" s="5"/>
      <c r="F48" s="6"/>
      <c r="G48" s="4"/>
      <c r="H48" s="4"/>
    </row>
    <row r="49" spans="1:8" ht="14.25">
      <c r="A49" s="4"/>
      <c r="B49" s="4"/>
      <c r="C49" s="4"/>
      <c r="D49" s="4"/>
      <c r="E49" s="5"/>
      <c r="F49" s="6"/>
      <c r="G49" s="4"/>
      <c r="H49" s="7"/>
    </row>
    <row r="50" spans="1:8" ht="14.25">
      <c r="A50" s="4"/>
      <c r="B50" s="4"/>
      <c r="C50" s="4"/>
      <c r="D50" s="4"/>
      <c r="E50" s="5"/>
      <c r="F50" s="6"/>
      <c r="G50" s="4"/>
      <c r="H50" s="4"/>
    </row>
    <row r="51" spans="1:8" ht="14.25">
      <c r="A51" s="4"/>
      <c r="B51" s="4"/>
      <c r="C51" s="4"/>
      <c r="D51" s="4"/>
      <c r="E51" s="5"/>
      <c r="F51" s="6"/>
      <c r="G51" s="4"/>
      <c r="H51" s="4"/>
    </row>
    <row r="52" spans="1:8" ht="14.25">
      <c r="A52" s="4"/>
      <c r="B52" s="4"/>
      <c r="C52" s="4"/>
      <c r="D52" s="4"/>
      <c r="E52" s="5"/>
      <c r="F52" s="6"/>
      <c r="G52" s="4"/>
      <c r="H52" s="4"/>
    </row>
    <row r="53" spans="1:8" ht="14.25">
      <c r="A53" s="4"/>
      <c r="B53" s="4"/>
      <c r="C53" s="4"/>
      <c r="D53" s="4"/>
      <c r="E53" s="5"/>
      <c r="F53" s="6"/>
      <c r="G53" s="4"/>
      <c r="H53" s="4"/>
    </row>
    <row r="54" spans="1:8" ht="14.25">
      <c r="A54" s="4"/>
      <c r="B54" s="4"/>
      <c r="C54" s="4"/>
      <c r="D54" s="4"/>
      <c r="E54" s="5"/>
      <c r="F54" s="6"/>
      <c r="G54" s="4"/>
      <c r="H54" s="4"/>
    </row>
    <row r="55" spans="1:8" ht="14.25">
      <c r="A55" s="4"/>
      <c r="B55" s="4"/>
      <c r="C55" s="4"/>
      <c r="D55" s="4"/>
      <c r="E55" s="5"/>
      <c r="F55" s="6"/>
      <c r="G55" s="4"/>
      <c r="H55" s="4"/>
    </row>
    <row r="56" spans="1:8" ht="14.25">
      <c r="A56" s="4"/>
      <c r="B56" s="4"/>
      <c r="C56" s="4"/>
      <c r="D56" s="4"/>
      <c r="E56" s="5"/>
      <c r="F56" s="6"/>
      <c r="G56" s="4"/>
      <c r="H56" s="4"/>
    </row>
    <row r="57" spans="1:8" ht="14.25">
      <c r="A57" s="4"/>
      <c r="B57" s="4"/>
      <c r="C57" s="4"/>
      <c r="D57" s="4"/>
      <c r="E57" s="5"/>
      <c r="F57" s="6"/>
      <c r="G57" s="4"/>
      <c r="H57" s="4"/>
    </row>
    <row r="58" spans="1:8" ht="14.25">
      <c r="A58" s="4"/>
      <c r="B58" s="4"/>
      <c r="C58" s="4"/>
      <c r="D58" s="4"/>
      <c r="E58" s="5"/>
      <c r="F58" s="6"/>
      <c r="G58" s="4"/>
      <c r="H58" s="4"/>
    </row>
    <row r="59" spans="1:8" ht="14.25">
      <c r="A59" s="4"/>
      <c r="B59" s="4"/>
      <c r="C59" s="4"/>
      <c r="D59" s="4"/>
      <c r="E59" s="5"/>
      <c r="F59" s="6"/>
      <c r="G59" s="4"/>
      <c r="H59" s="4"/>
    </row>
    <row r="60" spans="1:8" ht="14.25">
      <c r="A60" s="4"/>
      <c r="B60" s="4"/>
      <c r="C60" s="4"/>
      <c r="D60" s="4"/>
      <c r="E60" s="5"/>
      <c r="F60" s="6"/>
      <c r="G60" s="4"/>
      <c r="H60" s="4"/>
    </row>
    <row r="61" spans="1:8" ht="14.25">
      <c r="A61" s="4"/>
      <c r="B61" s="4"/>
      <c r="C61" s="4"/>
      <c r="D61" s="4"/>
      <c r="E61" s="5"/>
      <c r="F61" s="6"/>
      <c r="G61" s="4"/>
      <c r="H61" s="4"/>
    </row>
    <row r="62" spans="1:8" ht="14.25">
      <c r="A62" s="4"/>
      <c r="B62" s="4"/>
      <c r="C62" s="4"/>
      <c r="D62" s="4"/>
      <c r="E62" s="5"/>
      <c r="F62" s="6"/>
      <c r="G62" s="4"/>
      <c r="H62" s="4"/>
    </row>
    <row r="63" spans="1:8" ht="14.25">
      <c r="A63" s="4"/>
      <c r="B63" s="4"/>
      <c r="C63" s="4"/>
      <c r="D63" s="4"/>
      <c r="E63" s="5"/>
      <c r="F63" s="6"/>
      <c r="G63" s="4"/>
      <c r="H63" s="4"/>
    </row>
    <row r="64" spans="1:8" ht="14.25">
      <c r="A64" s="4"/>
      <c r="B64" s="4"/>
      <c r="C64" s="4"/>
      <c r="D64" s="4"/>
      <c r="E64" s="5"/>
      <c r="F64" s="6"/>
      <c r="G64" s="4"/>
      <c r="H64" s="4"/>
    </row>
    <row r="65" spans="1:8" ht="14.25">
      <c r="A65" s="4"/>
      <c r="B65" s="4"/>
      <c r="C65" s="4"/>
      <c r="D65" s="4"/>
      <c r="E65" s="5"/>
      <c r="F65" s="6"/>
      <c r="G65" s="4"/>
      <c r="H65" s="4"/>
    </row>
    <row r="66" spans="1:8" ht="14.25">
      <c r="A66" s="4"/>
      <c r="B66" s="4"/>
      <c r="C66" s="4"/>
      <c r="D66" s="4"/>
      <c r="E66" s="5"/>
      <c r="F66" s="6"/>
      <c r="G66" s="4"/>
      <c r="H66" s="4"/>
    </row>
    <row r="67" spans="1:8" ht="14.25">
      <c r="A67" s="4"/>
      <c r="B67" s="4"/>
      <c r="C67" s="4"/>
      <c r="D67" s="4"/>
      <c r="E67" s="5"/>
      <c r="F67" s="6"/>
      <c r="G67" s="6"/>
      <c r="H67" s="4"/>
    </row>
    <row r="68" spans="1:8" ht="14.25">
      <c r="A68" s="4"/>
      <c r="B68" s="4"/>
      <c r="C68" s="4"/>
      <c r="D68" s="4"/>
      <c r="E68" s="5"/>
      <c r="F68" s="6"/>
      <c r="G68" s="4"/>
      <c r="H68" s="4"/>
    </row>
    <row r="69" spans="1:8" ht="14.25">
      <c r="A69" s="4"/>
      <c r="B69" s="4"/>
      <c r="C69" s="4"/>
      <c r="D69" s="4"/>
      <c r="E69" s="5"/>
      <c r="F69" s="6"/>
      <c r="G69" s="4"/>
      <c r="H69" s="4"/>
    </row>
    <row r="70" spans="1:8" ht="14.25">
      <c r="A70" s="4"/>
      <c r="B70" s="4"/>
      <c r="C70" s="4"/>
      <c r="D70" s="4"/>
      <c r="E70" s="5"/>
      <c r="F70" s="6"/>
      <c r="G70" s="4"/>
      <c r="H70" s="4"/>
    </row>
    <row r="71" spans="1:8" ht="14.25">
      <c r="A71" s="4"/>
      <c r="B71" s="4"/>
      <c r="C71" s="4"/>
      <c r="D71" s="4"/>
      <c r="E71" s="5"/>
      <c r="F71" s="6"/>
      <c r="G71" s="4"/>
      <c r="H71" s="4"/>
    </row>
    <row r="72" spans="1:8" ht="14.25">
      <c r="A72" s="4"/>
      <c r="B72" s="4"/>
      <c r="C72" s="4"/>
      <c r="D72" s="4"/>
      <c r="E72" s="5"/>
      <c r="F72" s="6"/>
      <c r="G72" s="4"/>
      <c r="H72" s="4"/>
    </row>
    <row r="73" spans="1:8" ht="14.25">
      <c r="A73" s="4"/>
      <c r="B73" s="4"/>
      <c r="C73" s="4"/>
      <c r="D73" s="4"/>
      <c r="E73" s="5"/>
      <c r="F73" s="6"/>
      <c r="G73" s="4"/>
      <c r="H73" s="4"/>
    </row>
    <row r="74" spans="1:8" ht="14.25">
      <c r="A74" s="4"/>
      <c r="B74" s="4"/>
      <c r="C74" s="4"/>
      <c r="D74" s="4"/>
      <c r="E74" s="5"/>
      <c r="F74" s="6"/>
      <c r="G74" s="4"/>
      <c r="H74" s="4"/>
    </row>
    <row r="75" spans="1:8" ht="14.25">
      <c r="A75" s="4"/>
      <c r="B75" s="4"/>
      <c r="C75" s="4"/>
      <c r="D75" s="4"/>
      <c r="E75" s="5"/>
      <c r="F75" s="6"/>
      <c r="G75" s="4"/>
      <c r="H75" s="4"/>
    </row>
    <row r="76" spans="1:8" ht="14.25">
      <c r="A76" s="4"/>
      <c r="B76" s="4"/>
      <c r="C76" s="4"/>
      <c r="D76" s="4"/>
      <c r="E76" s="5"/>
      <c r="F76" s="6"/>
      <c r="G76" s="6"/>
      <c r="H76" s="4"/>
    </row>
    <row r="77" spans="1:8" ht="14.25">
      <c r="A77" s="4"/>
      <c r="B77" s="4"/>
      <c r="C77" s="4"/>
      <c r="D77" s="4"/>
      <c r="E77" s="5"/>
      <c r="F77" s="6"/>
      <c r="G77" s="4"/>
      <c r="H77" s="4"/>
    </row>
    <row r="78" spans="1:8" ht="14.25">
      <c r="A78" s="4"/>
      <c r="B78" s="4"/>
      <c r="C78" s="4"/>
      <c r="D78" s="4"/>
      <c r="E78" s="5"/>
      <c r="F78" s="6"/>
      <c r="G78" s="4"/>
      <c r="H78" s="4"/>
    </row>
    <row r="79" spans="1:8" ht="14.25">
      <c r="A79" s="4"/>
      <c r="B79" s="4"/>
      <c r="C79" s="4"/>
      <c r="D79" s="4"/>
      <c r="E79" s="5"/>
      <c r="F79" s="6"/>
      <c r="G79" s="4"/>
      <c r="H79" s="4"/>
    </row>
    <row r="80" spans="1:8" ht="14.25">
      <c r="A80" s="4"/>
      <c r="B80" s="4"/>
      <c r="C80" s="4"/>
      <c r="D80" s="4"/>
      <c r="E80" s="5"/>
      <c r="F80" s="6"/>
      <c r="G80" s="4"/>
      <c r="H80" s="4"/>
    </row>
    <row r="81" spans="1:8" ht="14.25">
      <c r="A81" s="4"/>
      <c r="B81" s="4"/>
      <c r="C81" s="4"/>
      <c r="D81" s="4"/>
      <c r="E81" s="5"/>
      <c r="F81" s="6"/>
      <c r="G81" s="4"/>
      <c r="H81" s="4"/>
    </row>
    <row r="82" spans="1:8" ht="14.25">
      <c r="A82" s="4"/>
      <c r="B82" s="4"/>
      <c r="C82" s="4"/>
      <c r="D82" s="4"/>
      <c r="E82" s="5"/>
      <c r="F82" s="6"/>
      <c r="G82" s="4"/>
      <c r="H82" s="4"/>
    </row>
    <row r="83" spans="1:8" ht="14.25">
      <c r="A83" s="4"/>
      <c r="B83" s="4"/>
      <c r="C83" s="4"/>
      <c r="D83" s="4"/>
      <c r="E83" s="5"/>
      <c r="F83" s="6"/>
      <c r="G83" s="4"/>
      <c r="H83" s="4"/>
    </row>
    <row r="84" spans="1:8" ht="14.25">
      <c r="A84" s="4"/>
      <c r="B84" s="4"/>
      <c r="C84" s="4"/>
      <c r="D84" s="4"/>
      <c r="E84" s="5"/>
      <c r="F84" s="6"/>
      <c r="G84" s="4"/>
      <c r="H84" s="7"/>
    </row>
    <row r="85" spans="1:8" ht="14.25">
      <c r="A85" s="4"/>
      <c r="B85" s="4"/>
      <c r="C85" s="4"/>
      <c r="D85" s="4"/>
      <c r="E85" s="5"/>
      <c r="F85" s="6"/>
      <c r="G85" s="4"/>
      <c r="H85" s="4"/>
    </row>
    <row r="86" spans="1:8" ht="14.25">
      <c r="A86" s="4"/>
      <c r="B86" s="4"/>
      <c r="C86" s="4"/>
      <c r="D86" s="4"/>
      <c r="E86" s="5"/>
      <c r="F86" s="6"/>
      <c r="G86" s="4"/>
      <c r="H86" s="4"/>
    </row>
    <row r="87" spans="1:8" ht="14.25">
      <c r="A87" s="4"/>
      <c r="B87" s="4"/>
      <c r="C87" s="4"/>
      <c r="D87" s="4"/>
      <c r="E87" s="5"/>
      <c r="F87" s="6"/>
      <c r="G87" s="4"/>
      <c r="H87" s="7"/>
    </row>
    <row r="88" spans="1:8" ht="14.25">
      <c r="A88" s="4"/>
      <c r="B88" s="4"/>
      <c r="C88" s="4"/>
      <c r="D88" s="4"/>
      <c r="E88" s="5"/>
      <c r="F88" s="6"/>
      <c r="G88" s="4"/>
      <c r="H88" s="7"/>
    </row>
    <row r="89" spans="1:8" ht="14.25">
      <c r="A89" s="4"/>
      <c r="B89" s="4"/>
      <c r="C89" s="4"/>
      <c r="D89" s="4"/>
      <c r="E89" s="5"/>
      <c r="F89" s="6"/>
      <c r="G89" s="4"/>
      <c r="H89" s="4"/>
    </row>
    <row r="90" spans="1:8" ht="14.25">
      <c r="A90" s="4"/>
      <c r="B90" s="4"/>
      <c r="C90" s="4"/>
      <c r="D90" s="4"/>
      <c r="E90" s="5"/>
      <c r="F90" s="6"/>
      <c r="G90" s="4"/>
      <c r="H90" s="4"/>
    </row>
    <row r="91" spans="1:8" ht="14.25">
      <c r="A91" s="4"/>
      <c r="B91" s="4"/>
      <c r="C91" s="4"/>
      <c r="D91" s="4"/>
      <c r="E91" s="5"/>
      <c r="F91" s="6"/>
      <c r="G91" s="4"/>
      <c r="H91" s="4"/>
    </row>
    <row r="92" spans="1:8" ht="14.25">
      <c r="A92" s="4"/>
      <c r="B92" s="4"/>
      <c r="C92" s="4"/>
      <c r="D92" s="4"/>
      <c r="E92" s="5"/>
      <c r="F92" s="6"/>
      <c r="G92" s="4"/>
      <c r="H92" s="4"/>
    </row>
    <row r="93" spans="1:8" ht="14.25">
      <c r="A93" s="4"/>
      <c r="B93" s="4"/>
      <c r="C93" s="4"/>
      <c r="D93" s="4"/>
      <c r="E93" s="5"/>
      <c r="F93" s="6"/>
      <c r="G93" s="4"/>
      <c r="H93" s="4"/>
    </row>
    <row r="94" spans="1:8" ht="14.25">
      <c r="A94" s="4"/>
      <c r="B94" s="4"/>
      <c r="C94" s="4"/>
      <c r="D94" s="4"/>
      <c r="E94" s="5"/>
      <c r="F94" s="6"/>
      <c r="G94" s="4"/>
      <c r="H94" s="4"/>
    </row>
    <row r="95" spans="1:8" ht="14.25">
      <c r="A95" s="4"/>
      <c r="B95" s="4"/>
      <c r="C95" s="4"/>
      <c r="D95" s="4"/>
      <c r="E95" s="5"/>
      <c r="F95" s="6"/>
      <c r="G95" s="4"/>
      <c r="H95" s="4"/>
    </row>
    <row r="96" spans="1:8" ht="14.25">
      <c r="A96" s="4"/>
      <c r="B96" s="4"/>
      <c r="C96" s="4"/>
      <c r="D96" s="4"/>
      <c r="E96" s="5"/>
      <c r="F96" s="6"/>
      <c r="G96" s="4"/>
      <c r="H96" s="4"/>
    </row>
    <row r="97" spans="1:8" ht="14.25">
      <c r="A97" s="4"/>
      <c r="B97" s="4"/>
      <c r="C97" s="4"/>
      <c r="D97" s="4"/>
      <c r="E97" s="5"/>
      <c r="F97" s="6"/>
      <c r="G97" s="4"/>
      <c r="H97" s="4"/>
    </row>
    <row r="98" spans="1:8" ht="14.25">
      <c r="A98" s="4"/>
      <c r="B98" s="4"/>
      <c r="C98" s="4"/>
      <c r="D98" s="4"/>
      <c r="E98" s="5"/>
      <c r="F98" s="6"/>
      <c r="G98" s="4"/>
      <c r="H98" s="4"/>
    </row>
    <row r="99" spans="1:8" ht="14.25">
      <c r="A99" s="4"/>
      <c r="B99" s="4"/>
      <c r="C99" s="4"/>
      <c r="D99" s="4"/>
      <c r="E99" s="5"/>
      <c r="F99" s="6"/>
      <c r="G99" s="4"/>
      <c r="H99" s="4"/>
    </row>
    <row r="100" spans="1:8" ht="14.25">
      <c r="A100" s="4"/>
      <c r="B100" s="4"/>
      <c r="C100" s="4"/>
      <c r="D100" s="4"/>
      <c r="E100" s="5"/>
      <c r="F100" s="6"/>
      <c r="G100" s="4"/>
      <c r="H100" s="4"/>
    </row>
    <row r="101" spans="1:8" ht="14.25">
      <c r="A101" s="4"/>
      <c r="B101" s="4"/>
      <c r="C101" s="4"/>
      <c r="D101" s="4"/>
      <c r="E101" s="5"/>
      <c r="F101" s="6"/>
      <c r="G101" s="4"/>
      <c r="H101" s="4"/>
    </row>
    <row r="102" spans="1:8" ht="14.25">
      <c r="A102" s="4"/>
      <c r="B102" s="4"/>
      <c r="C102" s="4"/>
      <c r="D102" s="4"/>
      <c r="E102" s="5"/>
      <c r="F102" s="6"/>
      <c r="G102" s="4"/>
      <c r="H102" s="4"/>
    </row>
    <row r="103" spans="1:8" ht="14.25">
      <c r="A103" s="4"/>
      <c r="B103" s="4"/>
      <c r="C103" s="4"/>
      <c r="D103" s="4"/>
      <c r="E103" s="5"/>
      <c r="F103" s="6"/>
      <c r="G103" s="4"/>
      <c r="H103" s="7"/>
    </row>
    <row r="104" spans="1:8" ht="14.25">
      <c r="A104" s="4"/>
      <c r="B104" s="4"/>
      <c r="C104" s="4"/>
      <c r="D104" s="4"/>
      <c r="E104" s="5"/>
      <c r="F104" s="6"/>
      <c r="G104" s="4"/>
      <c r="H104" s="4"/>
    </row>
    <row r="105" spans="1:8" ht="14.25">
      <c r="A105" s="4"/>
      <c r="B105" s="4"/>
      <c r="C105" s="4"/>
      <c r="D105" s="4"/>
      <c r="E105" s="5"/>
      <c r="F105" s="6"/>
      <c r="G105" s="4"/>
      <c r="H105" s="4"/>
    </row>
    <row r="106" spans="1:8" ht="14.25">
      <c r="A106" s="4"/>
      <c r="B106" s="4"/>
      <c r="C106" s="4"/>
      <c r="D106" s="4"/>
      <c r="E106" s="5"/>
      <c r="F106" s="6"/>
      <c r="G106" s="4"/>
      <c r="H106" s="4"/>
    </row>
    <row r="107" spans="1:8" ht="14.25">
      <c r="A107" s="4"/>
      <c r="B107" s="4"/>
      <c r="C107" s="4"/>
      <c r="D107" s="4"/>
      <c r="E107" s="5"/>
      <c r="F107" s="6"/>
      <c r="G107" s="4"/>
      <c r="H107" s="4"/>
    </row>
    <row r="108" spans="1:8" ht="14.25">
      <c r="A108" s="4"/>
      <c r="B108" s="4"/>
      <c r="C108" s="4"/>
      <c r="D108" s="4"/>
      <c r="E108" s="5"/>
      <c r="F108" s="6"/>
      <c r="G108" s="4"/>
      <c r="H108" s="4"/>
    </row>
    <row r="109" spans="1:8" ht="14.25">
      <c r="A109" s="4"/>
      <c r="B109" s="4"/>
      <c r="C109" s="4"/>
      <c r="D109" s="4"/>
      <c r="E109" s="5"/>
      <c r="F109" s="6"/>
      <c r="G109" s="4"/>
      <c r="H109" s="7"/>
    </row>
    <row r="110" spans="1:8" ht="14.25">
      <c r="A110" s="4"/>
      <c r="B110" s="4"/>
      <c r="C110" s="4"/>
      <c r="D110" s="4"/>
      <c r="E110" s="5"/>
      <c r="F110" s="6"/>
      <c r="G110" s="4"/>
      <c r="H110" s="4"/>
    </row>
    <row r="111" spans="1:8" ht="14.25">
      <c r="A111" s="4"/>
      <c r="B111" s="4"/>
      <c r="C111" s="4"/>
      <c r="D111" s="4"/>
      <c r="E111" s="5"/>
      <c r="F111" s="6"/>
      <c r="G111" s="4"/>
      <c r="H111" s="4"/>
    </row>
    <row r="112" spans="1:8" ht="14.25">
      <c r="A112" s="4"/>
      <c r="B112" s="4"/>
      <c r="C112" s="4"/>
      <c r="D112" s="4"/>
      <c r="E112" s="5"/>
      <c r="F112" s="6"/>
      <c r="G112" s="4"/>
      <c r="H112" s="4"/>
    </row>
    <row r="113" spans="1:8" ht="14.25">
      <c r="A113" s="4"/>
      <c r="B113" s="4"/>
      <c r="C113" s="4"/>
      <c r="D113" s="4"/>
      <c r="E113" s="5"/>
      <c r="F113" s="6"/>
      <c r="G113" s="4"/>
      <c r="H113" s="4"/>
    </row>
    <row r="114" spans="1:8" ht="14.25">
      <c r="A114" s="4"/>
      <c r="B114" s="4"/>
      <c r="C114" s="4"/>
      <c r="D114" s="4"/>
      <c r="E114" s="5"/>
      <c r="F114" s="6"/>
      <c r="G114" s="4"/>
      <c r="H114" s="4"/>
    </row>
    <row r="115" spans="1:8" ht="14.25">
      <c r="A115" s="4"/>
      <c r="B115" s="4"/>
      <c r="C115" s="4"/>
      <c r="D115" s="4"/>
      <c r="E115" s="5"/>
      <c r="F115" s="6"/>
      <c r="G115" s="4"/>
      <c r="H115" s="4"/>
    </row>
    <row r="116" spans="1:8" ht="14.25">
      <c r="A116" s="4"/>
      <c r="B116" s="4"/>
      <c r="C116" s="4"/>
      <c r="D116" s="4"/>
      <c r="E116" s="5"/>
      <c r="F116" s="6"/>
      <c r="G116" s="4"/>
      <c r="H116" s="4"/>
    </row>
    <row r="117" spans="1:8" ht="14.25">
      <c r="A117" s="4"/>
      <c r="B117" s="4"/>
      <c r="C117" s="4"/>
      <c r="D117" s="4"/>
      <c r="E117" s="5"/>
      <c r="F117" s="6"/>
      <c r="G117" s="4"/>
      <c r="H117" s="4"/>
    </row>
    <row r="118" spans="1:8" ht="14.25">
      <c r="A118" s="4"/>
      <c r="B118" s="4"/>
      <c r="C118" s="4"/>
      <c r="D118" s="4"/>
      <c r="E118" s="5"/>
      <c r="F118" s="6"/>
      <c r="G118" s="4"/>
      <c r="H118" s="4"/>
    </row>
    <row r="119" spans="1:8" ht="14.25">
      <c r="A119" s="4"/>
      <c r="B119" s="4"/>
      <c r="C119" s="4"/>
      <c r="D119" s="4"/>
      <c r="E119" s="5"/>
      <c r="F119" s="6"/>
      <c r="G119" s="4"/>
      <c r="H119" s="4"/>
    </row>
    <row r="120" spans="1:8" ht="14.25">
      <c r="A120" s="4"/>
      <c r="B120" s="4"/>
      <c r="C120" s="4"/>
      <c r="D120" s="4"/>
      <c r="E120" s="5"/>
      <c r="F120" s="6"/>
      <c r="G120" s="4"/>
      <c r="H120" s="4"/>
    </row>
    <row r="121" spans="1:8" ht="14.25">
      <c r="A121" s="4"/>
      <c r="B121" s="4"/>
      <c r="C121" s="4"/>
      <c r="D121" s="4"/>
      <c r="E121" s="5"/>
      <c r="F121" s="6"/>
      <c r="G121" s="4"/>
      <c r="H121" s="4"/>
    </row>
    <row r="122" spans="1:8" ht="14.25">
      <c r="A122" s="4"/>
      <c r="B122" s="4"/>
      <c r="C122" s="4"/>
      <c r="D122" s="4"/>
      <c r="E122" s="5"/>
      <c r="F122" s="6"/>
      <c r="G122" s="4"/>
      <c r="H122" s="4"/>
    </row>
    <row r="123" spans="1:8" ht="14.25">
      <c r="A123" s="4"/>
      <c r="B123" s="4"/>
      <c r="C123" s="4"/>
      <c r="D123" s="4"/>
      <c r="E123" s="5"/>
      <c r="F123" s="6"/>
      <c r="G123" s="4"/>
      <c r="H123" s="4"/>
    </row>
    <row r="124" spans="1:8" ht="14.25">
      <c r="A124" s="4"/>
      <c r="B124" s="4"/>
      <c r="C124" s="4"/>
      <c r="D124" s="4"/>
      <c r="E124" s="5"/>
      <c r="F124" s="6"/>
      <c r="G124" s="4"/>
      <c r="H124" s="4"/>
    </row>
    <row r="125" spans="1:8" ht="14.25">
      <c r="A125" s="4"/>
      <c r="B125" s="4"/>
      <c r="C125" s="4"/>
      <c r="D125" s="4"/>
      <c r="E125" s="5"/>
      <c r="F125" s="6"/>
      <c r="G125" s="4"/>
      <c r="H125" s="4"/>
    </row>
    <row r="126" spans="1:8" ht="14.25">
      <c r="A126" s="4"/>
      <c r="B126" s="4"/>
      <c r="C126" s="4"/>
      <c r="D126" s="4"/>
      <c r="E126" s="5"/>
      <c r="F126" s="6"/>
      <c r="G126" s="4"/>
      <c r="H126" s="4"/>
    </row>
    <row r="127" spans="1:8" ht="14.25">
      <c r="A127" s="4"/>
      <c r="B127" s="4"/>
      <c r="C127" s="4"/>
      <c r="D127" s="4"/>
      <c r="E127" s="5"/>
      <c r="F127" s="6"/>
      <c r="G127" s="4"/>
      <c r="H127" s="4"/>
    </row>
    <row r="128" spans="1:8" ht="14.25">
      <c r="A128" s="4"/>
      <c r="B128" s="4"/>
      <c r="C128" s="4"/>
      <c r="D128" s="4"/>
      <c r="E128" s="5"/>
      <c r="F128" s="6"/>
      <c r="G128" s="4"/>
      <c r="H128" s="4"/>
    </row>
    <row r="129" spans="1:8" ht="14.25">
      <c r="A129" s="4"/>
      <c r="B129" s="4"/>
      <c r="C129" s="4"/>
      <c r="D129" s="4"/>
      <c r="E129" s="5"/>
      <c r="F129" s="6"/>
      <c r="G129" s="4"/>
      <c r="H129" s="4"/>
    </row>
    <row r="130" spans="1:8" ht="14.25">
      <c r="A130" s="4"/>
      <c r="B130" s="4"/>
      <c r="C130" s="4"/>
      <c r="D130" s="4"/>
      <c r="E130" s="5"/>
      <c r="F130" s="6"/>
      <c r="G130" s="4"/>
      <c r="H130" s="4"/>
    </row>
    <row r="131" spans="1:8" ht="14.25">
      <c r="A131" s="4"/>
      <c r="B131" s="4"/>
      <c r="C131" s="4"/>
      <c r="D131" s="4"/>
      <c r="E131" s="5"/>
      <c r="F131" s="6"/>
      <c r="G131" s="4"/>
      <c r="H131" s="7"/>
    </row>
    <row r="132" spans="1:8" ht="14.25">
      <c r="A132" s="4"/>
      <c r="B132" s="4"/>
      <c r="C132" s="4"/>
      <c r="D132" s="4"/>
      <c r="E132" s="5"/>
      <c r="F132" s="6"/>
      <c r="G132" s="4"/>
      <c r="H132" s="4"/>
    </row>
    <row r="133" spans="1:8" ht="14.25">
      <c r="A133" s="4"/>
      <c r="B133" s="4"/>
      <c r="C133" s="4"/>
      <c r="D133" s="4"/>
      <c r="E133" s="5"/>
      <c r="F133" s="6"/>
      <c r="G133" s="4"/>
      <c r="H133" s="4"/>
    </row>
    <row r="134" spans="1:8" ht="14.25">
      <c r="A134" s="4"/>
      <c r="B134" s="4"/>
      <c r="C134" s="4"/>
      <c r="D134" s="4"/>
      <c r="E134" s="5"/>
      <c r="F134" s="6"/>
      <c r="G134" s="4"/>
      <c r="H134" s="4"/>
    </row>
    <row r="135" spans="1:8" ht="14.25">
      <c r="A135" s="4"/>
      <c r="B135" s="4"/>
      <c r="C135" s="4"/>
      <c r="D135" s="4"/>
      <c r="E135" s="5"/>
      <c r="F135" s="6"/>
      <c r="G135" s="4"/>
      <c r="H135" s="4"/>
    </row>
    <row r="136" spans="1:8" ht="14.25">
      <c r="A136" s="4"/>
      <c r="B136" s="4"/>
      <c r="C136" s="4"/>
      <c r="D136" s="4"/>
      <c r="E136" s="5"/>
      <c r="F136" s="6"/>
      <c r="G136" s="4"/>
      <c r="H136" s="4"/>
    </row>
    <row r="137" spans="1:8" ht="14.25">
      <c r="A137" s="4"/>
      <c r="B137" s="4"/>
      <c r="C137" s="4"/>
      <c r="D137" s="4"/>
      <c r="E137" s="5"/>
      <c r="F137" s="6"/>
      <c r="G137" s="4"/>
      <c r="H137" s="4"/>
    </row>
    <row r="138" spans="1:8" ht="14.25">
      <c r="A138" s="4"/>
      <c r="B138" s="4"/>
      <c r="C138" s="4"/>
      <c r="D138" s="4"/>
      <c r="E138" s="5"/>
      <c r="F138" s="6"/>
      <c r="G138" s="4"/>
      <c r="H138" s="4"/>
    </row>
    <row r="139" spans="1:8" ht="14.25">
      <c r="A139" s="4"/>
      <c r="B139" s="4"/>
      <c r="C139" s="4"/>
      <c r="D139" s="4"/>
      <c r="E139" s="5"/>
      <c r="F139" s="6"/>
      <c r="G139" s="4"/>
      <c r="H139" s="4"/>
    </row>
    <row r="140" spans="1:8" ht="14.25">
      <c r="A140" s="4"/>
      <c r="B140" s="4"/>
      <c r="C140" s="4"/>
      <c r="D140" s="4"/>
      <c r="E140" s="5"/>
      <c r="F140" s="6"/>
      <c r="G140" s="4"/>
      <c r="H140" s="4"/>
    </row>
    <row r="141" spans="1:8" ht="14.25">
      <c r="A141" s="4"/>
      <c r="B141" s="4"/>
      <c r="C141" s="4"/>
      <c r="D141" s="4"/>
      <c r="E141" s="5"/>
      <c r="F141" s="6"/>
      <c r="G141" s="4"/>
      <c r="H141" s="4"/>
    </row>
    <row r="142" spans="1:8" ht="14.25">
      <c r="A142" s="4"/>
      <c r="B142" s="4"/>
      <c r="C142" s="4"/>
      <c r="D142" s="4"/>
      <c r="E142" s="5"/>
      <c r="F142" s="6"/>
      <c r="G142" s="4"/>
      <c r="H142" s="4"/>
    </row>
    <row r="143" spans="1:8" ht="14.25">
      <c r="A143" s="4"/>
      <c r="B143" s="4"/>
      <c r="C143" s="4"/>
      <c r="D143" s="4"/>
      <c r="E143" s="5"/>
      <c r="F143" s="6"/>
      <c r="G143" s="4"/>
      <c r="H143" s="4"/>
    </row>
    <row r="144" spans="1:8" ht="14.25">
      <c r="A144" s="4"/>
      <c r="B144" s="4"/>
      <c r="C144" s="4"/>
      <c r="D144" s="4"/>
      <c r="E144" s="9"/>
      <c r="G144" s="5"/>
      <c r="H144" s="4"/>
    </row>
    <row r="145" spans="1:8" ht="14.25">
      <c r="A145" s="4"/>
      <c r="B145" s="4"/>
      <c r="C145" s="4"/>
      <c r="D145" s="4"/>
      <c r="E145" s="5"/>
      <c r="F145" s="6"/>
      <c r="G145" s="4"/>
      <c r="H145" s="4"/>
    </row>
    <row r="146" spans="1:8" ht="14.25">
      <c r="A146" s="4"/>
      <c r="B146" s="4"/>
      <c r="C146" s="4"/>
      <c r="D146" s="4"/>
      <c r="E146" s="5"/>
      <c r="F146" s="6"/>
      <c r="G146" s="4"/>
      <c r="H146" s="7"/>
    </row>
    <row r="147" spans="1:8" ht="14.25">
      <c r="A147" s="4"/>
      <c r="B147" s="4"/>
      <c r="C147" s="4"/>
      <c r="D147" s="4"/>
      <c r="E147" s="5"/>
      <c r="F147" s="6"/>
      <c r="G147" s="4"/>
      <c r="H147" s="4"/>
    </row>
    <row r="148" spans="1:8" ht="14.25">
      <c r="A148" s="4"/>
      <c r="B148" s="4"/>
      <c r="C148" s="4"/>
      <c r="D148" s="4"/>
      <c r="E148" s="5"/>
      <c r="G148" s="4"/>
      <c r="H148" s="4"/>
    </row>
    <row r="149" spans="1:8" ht="14.25">
      <c r="A149" s="4"/>
      <c r="B149" s="4"/>
      <c r="C149" s="4"/>
      <c r="D149" s="4"/>
      <c r="E149" s="5"/>
      <c r="F149" s="6"/>
      <c r="G149" s="4"/>
      <c r="H149" s="4"/>
    </row>
    <row r="150" spans="1:8" ht="14.25">
      <c r="A150" s="4"/>
      <c r="B150" s="4"/>
      <c r="C150" s="4"/>
      <c r="D150" s="4"/>
      <c r="E150" s="5"/>
      <c r="F150" s="6"/>
      <c r="G150" s="4"/>
      <c r="H150" s="7"/>
    </row>
    <row r="151" spans="1:8" ht="14.25">
      <c r="A151" s="4"/>
      <c r="B151" s="4"/>
      <c r="C151" s="4"/>
      <c r="E151" s="5"/>
      <c r="F151" s="6"/>
      <c r="G151" s="4"/>
      <c r="H151" s="4"/>
    </row>
    <row r="152" spans="1:8" ht="14.25">
      <c r="A152" s="4"/>
      <c r="B152" s="4"/>
      <c r="C152" s="4"/>
      <c r="D152" s="4"/>
      <c r="E152" s="5"/>
      <c r="F152" s="6"/>
      <c r="G152" s="4"/>
      <c r="H152" s="7"/>
    </row>
    <row r="153" spans="1:8" ht="14.25">
      <c r="A153" s="4"/>
      <c r="B153" s="4"/>
      <c r="C153" s="4"/>
      <c r="D153" s="4"/>
      <c r="E153" s="5"/>
      <c r="F153" s="6"/>
      <c r="G153" s="4"/>
      <c r="H153" s="7"/>
    </row>
    <row r="154" spans="1:8" ht="14.25">
      <c r="A154" s="4"/>
      <c r="B154" s="4"/>
      <c r="C154" s="4"/>
      <c r="D154" s="4"/>
      <c r="E154" s="5"/>
      <c r="F154" s="6"/>
      <c r="G154" s="4"/>
      <c r="H154" s="7"/>
    </row>
    <row r="155" spans="1:8" ht="14.25">
      <c r="A155" s="4"/>
      <c r="B155" s="4"/>
      <c r="C155" s="4"/>
      <c r="D155" s="4"/>
      <c r="E155" s="5"/>
      <c r="F155" s="6"/>
      <c r="G155" s="4"/>
      <c r="H155" s="10"/>
    </row>
    <row r="156" spans="1:8" ht="14.25">
      <c r="A156" s="4"/>
      <c r="B156" s="4"/>
      <c r="C156" s="4"/>
      <c r="D156" s="4"/>
      <c r="E156" s="5"/>
      <c r="F156" s="6"/>
      <c r="G156" s="4"/>
      <c r="H156" s="7"/>
    </row>
    <row r="157" spans="1:8" ht="14.25">
      <c r="A157" s="4"/>
      <c r="B157" s="4"/>
      <c r="C157" s="4"/>
      <c r="D157" s="4"/>
      <c r="E157" s="5"/>
      <c r="F157" s="6"/>
      <c r="G157" s="4"/>
      <c r="H157" s="7"/>
    </row>
    <row r="158" spans="1:8" ht="14.25">
      <c r="A158" s="4"/>
      <c r="B158" s="4"/>
      <c r="C158" s="4"/>
      <c r="D158" s="4"/>
      <c r="E158" s="5"/>
      <c r="F158" s="11"/>
      <c r="G158" s="4"/>
      <c r="H158" s="7"/>
    </row>
    <row r="159" spans="1:8" ht="14.25">
      <c r="A159" s="4"/>
      <c r="B159" s="4"/>
      <c r="C159" s="4"/>
      <c r="D159" s="4"/>
      <c r="E159" s="5"/>
      <c r="F159" s="6"/>
      <c r="G159" s="4"/>
      <c r="H159" s="7"/>
    </row>
  </sheetData>
  <sheetProtection/>
  <hyperlinks>
    <hyperlink ref="H6" r:id="rId1" display="http://psy.psych.colostate.edu/reu/index.asp"/>
    <hyperlink ref="H14" r:id="rId2" display="http://www.cic.net/Home/Students/SROP/Home.aspx"/>
    <hyperlink ref="H19" r:id="rId3" display="http://cnup.neurobio.pitt.edu/training/summer/index.aspx"/>
    <hyperlink ref="H12" r:id="rId4" display="http://www.cns.nyu.edu/undergrad/surp/"/>
    <hyperlink ref="H16" r:id="rId5" display="http://diversity.berkeley.edu/graduate/gdp/srop"/>
    <hyperlink ref="H3" r:id="rId6" display="http://www.bu.edu/summer/summer-study-internship/academic-phase/psychology-social-policy.shtml"/>
    <hyperlink ref="H10" r:id="rId7" display="http://www.educ.msu.edu/cepse/epet/overview-hybrid.asp"/>
    <hyperlink ref="H5" r:id="rId8" display="http://www.clemson.edu/psych/ugrad/nsf-summer-reu/"/>
    <hyperlink ref="H9" r:id="rId9" display="http://medicine.iu.edu/oto/education/summerresearch/"/>
    <hyperlink ref="H13" r:id="rId10" display="http://www8.nau.edu/~psych/StevensREU/prog.html"/>
    <hyperlink ref="H7" r:id="rId11" display="http://www.columbia.edu/cu/biology/ug/amgen/"/>
    <hyperlink ref="H4" r:id="rId12" display="http://cbdr.cmu.edu/undergrad.html#2"/>
    <hyperlink ref="H17" r:id="rId13" display="http://www.bsos.umd.edu/diversity/summer-research-initiative.aspx"/>
    <hyperlink ref="H8" r:id="rId14" display="http://www.apa.org/science/resources/ssf/index.aspx"/>
    <hyperlink ref="H11" r:id="rId15" display="mforonda@dbconsultinggroup.com "/>
    <hyperlink ref="H21" r:id="rId16" display="http://www.yale.edu/monkeylab/Main/Internship.html"/>
    <hyperlink ref="H18" r:id="rId17" display="http://www.med.upenn.edu/bgs/applicants_suip.shtml"/>
    <hyperlink ref="H20" r:id="rId18" display="http://glial.psych.wisc.edu/index.php/prepapplication/prepappprocedure"/>
  </hyperlinks>
  <printOptions/>
  <pageMargins left="0.75" right="0.75" top="1" bottom="1" header="0.5" footer="0.5"/>
  <pageSetup horizontalDpi="300" verticalDpi="300" orientation="portrait" paperSize="9" r:id="rId19"/>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B22">
      <selection activeCell="G3" sqref="G3"/>
    </sheetView>
  </sheetViews>
  <sheetFormatPr defaultColWidth="9.140625" defaultRowHeight="15" customHeight="1"/>
  <cols>
    <col min="1" max="1" width="27.00390625" style="0" customWidth="1"/>
    <col min="2" max="2" width="48.00390625" style="0" customWidth="1"/>
    <col min="3" max="3" width="20.8515625" style="0" customWidth="1"/>
    <col min="4" max="4" width="19.7109375" style="0" customWidth="1"/>
    <col min="5" max="5" width="18.28125" style="0" customWidth="1"/>
    <col min="6" max="6" width="33.421875" style="0" customWidth="1"/>
    <col min="7" max="7" width="19.00390625" style="0" customWidth="1"/>
    <col min="8" max="8" width="28.421875" style="0" customWidth="1"/>
  </cols>
  <sheetData>
    <row r="1" spans="1:8" ht="15" customHeight="1">
      <c r="A1" s="90" t="s">
        <v>204</v>
      </c>
      <c r="B1" s="90" t="s">
        <v>1161</v>
      </c>
      <c r="C1" s="90" t="s">
        <v>143</v>
      </c>
      <c r="D1" s="90" t="s">
        <v>328</v>
      </c>
      <c r="E1" s="90" t="s">
        <v>885</v>
      </c>
      <c r="F1" s="90" t="s">
        <v>619</v>
      </c>
      <c r="G1" s="90" t="s">
        <v>180</v>
      </c>
      <c r="H1" s="90" t="s">
        <v>67</v>
      </c>
    </row>
    <row r="2" spans="1:8" ht="45">
      <c r="A2" s="82" t="s">
        <v>1731</v>
      </c>
      <c r="B2" s="97" t="s">
        <v>814</v>
      </c>
      <c r="C2" s="91" t="s">
        <v>1474</v>
      </c>
      <c r="D2" s="91" t="s">
        <v>1475</v>
      </c>
      <c r="E2" s="92">
        <v>41363</v>
      </c>
      <c r="F2" s="91" t="s">
        <v>1733</v>
      </c>
      <c r="G2" s="91" t="s">
        <v>744</v>
      </c>
      <c r="H2" s="93" t="s">
        <v>1732</v>
      </c>
    </row>
    <row r="3" spans="1:8" ht="133.5" customHeight="1">
      <c r="A3" s="82" t="s">
        <v>1761</v>
      </c>
      <c r="B3" s="82" t="s">
        <v>1762</v>
      </c>
      <c r="C3" s="91" t="s">
        <v>1760</v>
      </c>
      <c r="D3" s="91" t="s">
        <v>66</v>
      </c>
      <c r="E3" s="92">
        <v>41372</v>
      </c>
      <c r="F3" s="91" t="s">
        <v>1763</v>
      </c>
      <c r="G3" s="91" t="s">
        <v>744</v>
      </c>
      <c r="H3" s="22" t="s">
        <v>1764</v>
      </c>
    </row>
    <row r="4" spans="1:8" ht="66" customHeight="1">
      <c r="A4" s="91" t="s">
        <v>732</v>
      </c>
      <c r="B4" s="91" t="s">
        <v>64</v>
      </c>
      <c r="C4" s="91" t="s">
        <v>5</v>
      </c>
      <c r="D4" s="91" t="s">
        <v>292</v>
      </c>
      <c r="E4" s="92">
        <v>40589</v>
      </c>
      <c r="F4" s="94">
        <v>20772</v>
      </c>
      <c r="G4" s="91" t="s">
        <v>473</v>
      </c>
      <c r="H4" s="93" t="str">
        <f>HYPERLINK("http://www.healthdisparities.vcu.edu/","http://www.healthdisparities.vcu.edu")</f>
        <v>http://www.healthdisparities.vcu.edu</v>
      </c>
    </row>
    <row r="5" spans="1:8" ht="69.75" customHeight="1">
      <c r="A5" s="91" t="s">
        <v>876</v>
      </c>
      <c r="B5" s="91" t="s">
        <v>138</v>
      </c>
      <c r="C5" s="91" t="s">
        <v>284</v>
      </c>
      <c r="D5" s="91" t="s">
        <v>967</v>
      </c>
      <c r="E5" s="91" t="s">
        <v>744</v>
      </c>
      <c r="F5" s="91" t="s">
        <v>836</v>
      </c>
      <c r="G5" s="91" t="s">
        <v>744</v>
      </c>
      <c r="H5" s="93" t="str">
        <f>HYPERLINK("http://www.csuohio.edu/sciences/dept/biology/BGESweb09/DegreesAndPrograms/post_bacc/index.html","http://www.csuohio.edu/sciences/dept/biology/BGESweb09/DegreesAndPrograms/post_bacc/index.html")</f>
        <v>http://www.csuohio.edu/sciences/dept/biology/BGESweb09/DegreesAndPrograms/post_bacc/index.html</v>
      </c>
    </row>
    <row r="6" spans="1:8" ht="30">
      <c r="A6" s="91" t="s">
        <v>439</v>
      </c>
      <c r="B6" s="91" t="s">
        <v>898</v>
      </c>
      <c r="C6" s="91" t="s">
        <v>299</v>
      </c>
      <c r="D6" s="91" t="s">
        <v>383</v>
      </c>
      <c r="E6" s="91" t="s">
        <v>744</v>
      </c>
      <c r="F6" s="91" t="s">
        <v>836</v>
      </c>
      <c r="G6" s="91" t="s">
        <v>473</v>
      </c>
      <c r="H6" s="93" t="str">
        <f>HYPERLINK("http://www.creighton.edu/hsmaca","www.creighton.edu/hsmaca")</f>
        <v>www.creighton.edu/hsmaca</v>
      </c>
    </row>
    <row r="7" spans="1:8" ht="60">
      <c r="A7" s="91" t="s">
        <v>244</v>
      </c>
      <c r="B7" s="91" t="s">
        <v>334</v>
      </c>
      <c r="C7" s="91" t="s">
        <v>217</v>
      </c>
      <c r="D7" s="91" t="s">
        <v>649</v>
      </c>
      <c r="E7" s="92">
        <v>40664</v>
      </c>
      <c r="F7" s="91" t="s">
        <v>744</v>
      </c>
      <c r="G7" s="91" t="s">
        <v>744</v>
      </c>
      <c r="H7" s="93" t="str">
        <f>HYPERLINK("http://drexelmed.edu/Home/AcademicPrograms/ProfessionalStudiesintheHealthSciences/Programs.aspx","http://drexelmed.edu/Home/AcademicPrograms/ProfessionalStudiesintheHealthSciences/Programs.aspx")</f>
        <v>http://drexelmed.edu/Home/AcademicPrograms/ProfessionalStudiesintheHealthSciences/Programs.aspx</v>
      </c>
    </row>
    <row r="8" spans="1:8" ht="30">
      <c r="A8" s="91" t="s">
        <v>1621</v>
      </c>
      <c r="B8" s="91" t="s">
        <v>1623</v>
      </c>
      <c r="C8" s="91" t="s">
        <v>1024</v>
      </c>
      <c r="D8" s="91" t="s">
        <v>261</v>
      </c>
      <c r="E8" s="92">
        <v>41329</v>
      </c>
      <c r="F8" s="91" t="s">
        <v>1624</v>
      </c>
      <c r="G8" s="91" t="s">
        <v>1622</v>
      </c>
      <c r="H8" s="93" t="s">
        <v>1625</v>
      </c>
    </row>
    <row r="9" spans="1:8" ht="45">
      <c r="A9" s="91" t="s">
        <v>171</v>
      </c>
      <c r="B9" s="91" t="s">
        <v>703</v>
      </c>
      <c r="C9" s="91" t="s">
        <v>665</v>
      </c>
      <c r="D9" s="91" t="s">
        <v>735</v>
      </c>
      <c r="E9" s="92">
        <v>40633</v>
      </c>
      <c r="F9" s="91" t="s">
        <v>996</v>
      </c>
      <c r="G9" s="91" t="s">
        <v>744</v>
      </c>
      <c r="H9" s="93" t="str">
        <f>HYPERLINK("http://www.mssm.edu/gradschool/prep","http://www.mssm.edu/gradschool/prep")</f>
        <v>http://www.mssm.edu/gradschool/prep</v>
      </c>
    </row>
    <row r="10" spans="1:8" ht="45">
      <c r="A10" s="91" t="s">
        <v>1003</v>
      </c>
      <c r="B10" s="91" t="s">
        <v>343</v>
      </c>
      <c r="C10" s="91" t="s">
        <v>807</v>
      </c>
      <c r="D10" s="91" t="s">
        <v>570</v>
      </c>
      <c r="E10" s="91" t="s">
        <v>744</v>
      </c>
      <c r="F10" s="91" t="s">
        <v>836</v>
      </c>
      <c r="G10" s="91" t="s">
        <v>980</v>
      </c>
      <c r="H10" s="93" t="str">
        <f>HYPERLINK("http://medicine.osu.edu/students/diversity/Programs/medpath/Pages/index.aspx","http://medicine.osu.edu/students/diversity/Programs/medpath/Pages/index.aspx")</f>
        <v>http://medicine.osu.edu/students/diversity/Programs/medpath/Pages/index.aspx</v>
      </c>
    </row>
    <row r="11" spans="1:8" ht="45">
      <c r="A11" s="91" t="s">
        <v>86</v>
      </c>
      <c r="B11" s="91" t="s">
        <v>977</v>
      </c>
      <c r="C11" s="91" t="s">
        <v>807</v>
      </c>
      <c r="D11" s="91" t="s">
        <v>570</v>
      </c>
      <c r="E11" s="91" t="s">
        <v>744</v>
      </c>
      <c r="F11" s="94">
        <v>21000</v>
      </c>
      <c r="G11" s="91" t="s">
        <v>744</v>
      </c>
      <c r="H11" s="93" t="str">
        <f>HYPERLINK("http://medicine.osu.edu/students/diversity/Programs/medpath/Pages/index.aspx","http://medicine.osu.edu/students/diversity/Programs/medpath/Pages/index.aspx")</f>
        <v>http://medicine.osu.edu/students/diversity/Programs/medpath/Pages/index.aspx</v>
      </c>
    </row>
    <row r="12" spans="1:8" ht="45">
      <c r="A12" s="91" t="s">
        <v>844</v>
      </c>
      <c r="B12" s="91" t="s">
        <v>296</v>
      </c>
      <c r="C12" s="91" t="s">
        <v>202</v>
      </c>
      <c r="D12" s="91" t="s">
        <v>393</v>
      </c>
      <c r="E12" s="91" t="s">
        <v>744</v>
      </c>
      <c r="F12" s="91" t="s">
        <v>1047</v>
      </c>
      <c r="G12" s="91" t="s">
        <v>744</v>
      </c>
      <c r="H12" s="93" t="str">
        <f>HYPERLINK("http://www.science.psu/edu/premedcert/","http://www.science.psu/edu/premedcert/")</f>
        <v>http://www.science.psu/edu/premedcert/</v>
      </c>
    </row>
    <row r="13" spans="1:8" ht="60">
      <c r="A13" s="91" t="s">
        <v>669</v>
      </c>
      <c r="B13" s="91" t="s">
        <v>831</v>
      </c>
      <c r="C13" s="91" t="s">
        <v>766</v>
      </c>
      <c r="D13" s="91" t="s">
        <v>822</v>
      </c>
      <c r="E13" s="92">
        <v>40603</v>
      </c>
      <c r="F13" s="91" t="s">
        <v>836</v>
      </c>
      <c r="G13" s="91" t="s">
        <v>744</v>
      </c>
      <c r="H13" s="93" t="str">
        <f>HYPERLINK("http://roswellpark.edu/node/25","http://roswellpark.edu/node/25")</f>
        <v>http://roswellpark.edu/node/25</v>
      </c>
    </row>
    <row r="14" spans="1:8" ht="45">
      <c r="A14" s="91" t="s">
        <v>294</v>
      </c>
      <c r="B14" s="91" t="s">
        <v>597</v>
      </c>
      <c r="C14" s="91" t="s">
        <v>522</v>
      </c>
      <c r="D14" s="95" t="s">
        <v>757</v>
      </c>
      <c r="E14" s="95" t="s">
        <v>744</v>
      </c>
      <c r="F14" s="95" t="s">
        <v>836</v>
      </c>
      <c r="G14" s="95" t="s">
        <v>473</v>
      </c>
      <c r="H14" s="93" t="str">
        <f>HYPERLINK("http://www.ucdmc.ucdavis.edu/ome/postbacc/index.html","http://www.ucdmc.ucdavis.edu/ome/postbacc/index.html")</f>
        <v>http://www.ucdmc.ucdavis.edu/ome/postbacc/index.html</v>
      </c>
    </row>
    <row r="15" spans="1:8" ht="45">
      <c r="A15" s="91" t="s">
        <v>719</v>
      </c>
      <c r="B15" s="91" t="s">
        <v>389</v>
      </c>
      <c r="C15" s="91" t="s">
        <v>116</v>
      </c>
      <c r="D15" s="95" t="s">
        <v>1034</v>
      </c>
      <c r="E15" s="92">
        <v>40544</v>
      </c>
      <c r="F15" s="95" t="s">
        <v>150</v>
      </c>
      <c r="G15" s="95" t="s">
        <v>473</v>
      </c>
      <c r="H15" s="93" t="str">
        <f>HYPERLINK("http://www.ucdmc.ucdavis.edu/pathology/education/cls_training_program/","http://www.ucdmc.ucdavis.edu/pathology/education/cls_training_program/")</f>
        <v>http://www.ucdmc.ucdavis.edu/pathology/education/cls_training_program/</v>
      </c>
    </row>
    <row r="16" spans="1:8" ht="60">
      <c r="A16" s="91" t="s">
        <v>754</v>
      </c>
      <c r="B16" s="91" t="s">
        <v>595</v>
      </c>
      <c r="C16" s="91" t="s">
        <v>175</v>
      </c>
      <c r="D16" s="91" t="s">
        <v>8</v>
      </c>
      <c r="E16" s="92">
        <v>41033</v>
      </c>
      <c r="F16" s="91" t="s">
        <v>836</v>
      </c>
      <c r="G16" s="91" t="s">
        <v>473</v>
      </c>
      <c r="H16" s="98" t="str">
        <f>HYPERLINK("http://dentistry.ucsf.edu/admissions/post-baccalaureate-program","http://dentistry.ucsf.edu/admissions/post-baccalaureate-program")</f>
        <v>http://dentistry.ucsf.edu/admissions/post-baccalaureate-program</v>
      </c>
    </row>
    <row r="17" spans="1:8" ht="30">
      <c r="A17" s="96" t="s">
        <v>732</v>
      </c>
      <c r="B17" s="91" t="s">
        <v>1194</v>
      </c>
      <c r="C17" s="91" t="s">
        <v>153</v>
      </c>
      <c r="D17" s="91" t="s">
        <v>226</v>
      </c>
      <c r="E17" s="91" t="s">
        <v>744</v>
      </c>
      <c r="F17" s="91" t="s">
        <v>1195</v>
      </c>
      <c r="G17" s="91" t="s">
        <v>744</v>
      </c>
      <c r="H17" s="99" t="s">
        <v>1196</v>
      </c>
    </row>
    <row r="18" spans="1:8" ht="45">
      <c r="A18" s="91" t="s">
        <v>559</v>
      </c>
      <c r="B18" s="91" t="s">
        <v>1025</v>
      </c>
      <c r="C18" s="91" t="s">
        <v>17</v>
      </c>
      <c r="D18" s="91" t="s">
        <v>387</v>
      </c>
      <c r="E18" s="92">
        <v>40634</v>
      </c>
      <c r="F18" s="94">
        <v>2800</v>
      </c>
      <c r="G18" s="91" t="s">
        <v>744</v>
      </c>
      <c r="H18" s="93" t="str">
        <f>HYPERLINK("http://www.umass.edu/prep","http://www.umass.edu/prep")</f>
        <v>http://www.umass.edu/prep</v>
      </c>
    </row>
    <row r="19" spans="1:8" ht="81" customHeight="1">
      <c r="A19" s="91" t="s">
        <v>68</v>
      </c>
      <c r="B19" s="91" t="s">
        <v>378</v>
      </c>
      <c r="C19" s="91" t="s">
        <v>652</v>
      </c>
      <c r="D19" s="91" t="s">
        <v>948</v>
      </c>
      <c r="E19" s="92">
        <v>40648</v>
      </c>
      <c r="F19" s="94">
        <v>21000</v>
      </c>
      <c r="G19" s="91" t="s">
        <v>744</v>
      </c>
      <c r="H19" s="93" t="str">
        <f>HYPERLINK("http://www.med.umich.edu/prep","http://www.med.umich.edu/prep")</f>
        <v>http://www.med.umich.edu/prep</v>
      </c>
    </row>
    <row r="20" spans="1:8" ht="41.25" customHeight="1">
      <c r="A20" s="91" t="s">
        <v>710</v>
      </c>
      <c r="B20" s="91" t="s">
        <v>87</v>
      </c>
      <c r="C20" s="91" t="s">
        <v>196</v>
      </c>
      <c r="D20" s="91" t="s">
        <v>849</v>
      </c>
      <c r="E20" s="91" t="s">
        <v>744</v>
      </c>
      <c r="F20" s="94">
        <v>21000</v>
      </c>
      <c r="G20" s="91" t="s">
        <v>744</v>
      </c>
      <c r="H20" s="93" t="str">
        <f>HYPERLINK("http://biology.unm.edu/prep","http://biology.unm.edu/prep")</f>
        <v>http://biology.unm.edu/prep</v>
      </c>
    </row>
    <row r="21" spans="1:8" ht="15" customHeight="1">
      <c r="A21" s="91" t="s">
        <v>47</v>
      </c>
      <c r="B21" s="91" t="s">
        <v>442</v>
      </c>
      <c r="C21" s="91" t="s">
        <v>129</v>
      </c>
      <c r="D21" s="91" t="s">
        <v>1038</v>
      </c>
      <c r="E21" s="92">
        <v>40664</v>
      </c>
      <c r="F21" s="91" t="s">
        <v>203</v>
      </c>
      <c r="G21" s="91" t="s">
        <v>744</v>
      </c>
      <c r="H21" s="93" t="str">
        <f>HYPERLINK("http://www.mssm.edu/gradschool/prep","http://www.mssm.edu/gradschool/prep")</f>
        <v>http://www.mssm.edu/gradschool/prep</v>
      </c>
    </row>
    <row r="30" ht="15" customHeight="1">
      <c r="G30" s="29"/>
    </row>
  </sheetData>
  <sheetProtection/>
  <hyperlinks>
    <hyperlink ref="H17" r:id="rId1" display="http://gradprogram.bsd.uchicago.edu/prep.html"/>
    <hyperlink ref="H3" r:id="rId2" display="http://www.calstatela.edu/moreprograms"/>
  </hyperlinks>
  <printOptions/>
  <pageMargins left="0.75" right="0.75" top="1" bottom="1" header="0.5" footer="0.5"/>
  <pageSetup horizontalDpi="300" verticalDpi="300" orientation="portrait" paperSize="9" r:id="rId3"/>
</worksheet>
</file>

<file path=xl/worksheets/sheet4.xml><?xml version="1.0" encoding="utf-8"?>
<worksheet xmlns="http://schemas.openxmlformats.org/spreadsheetml/2006/main" xmlns:r="http://schemas.openxmlformats.org/officeDocument/2006/relationships">
  <dimension ref="A1:C30"/>
  <sheetViews>
    <sheetView zoomScalePageLayoutView="0" workbookViewId="0" topLeftCell="A1">
      <selection activeCell="B21" sqref="B21"/>
    </sheetView>
  </sheetViews>
  <sheetFormatPr defaultColWidth="9.140625" defaultRowHeight="15" customHeight="1"/>
  <cols>
    <col min="1" max="1" width="44.140625" style="0" customWidth="1"/>
    <col min="2" max="2" width="46.00390625" style="0" customWidth="1"/>
    <col min="3" max="3" width="67.57421875" style="0" customWidth="1"/>
    <col min="4" max="6" width="9.140625" style="0" customWidth="1"/>
  </cols>
  <sheetData>
    <row r="1" spans="1:3" ht="15">
      <c r="A1" s="28" t="s">
        <v>1161</v>
      </c>
      <c r="B1" s="28" t="s">
        <v>608</v>
      </c>
      <c r="C1" s="28" t="s">
        <v>145</v>
      </c>
    </row>
    <row r="2" spans="1:3" ht="14.25">
      <c r="A2" s="4" t="s">
        <v>498</v>
      </c>
      <c r="B2" s="4" t="s">
        <v>341</v>
      </c>
      <c r="C2" s="7" t="str">
        <f>HYPERLINK("https://www.aamc.org/members/great/61052/great_summerlinks.html","https://www.aamc.org/members/great/61052/great_summerlinks.html")</f>
        <v>https://www.aamc.org/members/great/61052/great_summerlinks.html</v>
      </c>
    </row>
    <row r="3" spans="1:3" ht="28.5">
      <c r="A3" s="4" t="s">
        <v>819</v>
      </c>
      <c r="B3" s="4" t="s">
        <v>944</v>
      </c>
      <c r="C3" s="7" t="str">
        <f>HYPERLINK("http://www.nigms.nih.gov/Training/InstPredoc/PredocInst-Behavioral.htm","http://www.nigms.nih.gov/Training/InstPredoc/PredocInst-Behavioral.htm")</f>
        <v>http://www.nigms.nih.gov/Training/InstPredoc/PredocInst-Behavioral.htm</v>
      </c>
    </row>
    <row r="4" spans="1:3" ht="28.5">
      <c r="A4" s="4" t="s">
        <v>267</v>
      </c>
      <c r="B4" s="4" t="s">
        <v>944</v>
      </c>
      <c r="C4" s="4" t="s">
        <v>1156</v>
      </c>
    </row>
    <row r="5" spans="1:3" ht="28.5">
      <c r="A5" s="4" t="s">
        <v>592</v>
      </c>
      <c r="B5" s="4" t="s">
        <v>944</v>
      </c>
      <c r="C5" s="4" t="s">
        <v>192</v>
      </c>
    </row>
    <row r="6" spans="1:3" ht="28.5">
      <c r="A6" s="4" t="s">
        <v>742</v>
      </c>
      <c r="B6" s="4" t="s">
        <v>944</v>
      </c>
      <c r="C6" s="4" t="s">
        <v>825</v>
      </c>
    </row>
    <row r="7" spans="1:3" ht="28.5">
      <c r="A7" s="4" t="s">
        <v>1143</v>
      </c>
      <c r="B7" s="4" t="s">
        <v>944</v>
      </c>
      <c r="C7" s="4" t="s">
        <v>1041</v>
      </c>
    </row>
    <row r="8" spans="1:3" ht="28.5">
      <c r="A8" s="4" t="s">
        <v>779</v>
      </c>
      <c r="B8" s="4" t="s">
        <v>944</v>
      </c>
      <c r="C8" s="4" t="s">
        <v>769</v>
      </c>
    </row>
    <row r="9" spans="1:3" ht="28.5">
      <c r="A9" s="4" t="s">
        <v>605</v>
      </c>
      <c r="B9" s="4" t="s">
        <v>944</v>
      </c>
      <c r="C9" s="4" t="s">
        <v>534</v>
      </c>
    </row>
    <row r="10" spans="1:3" ht="28.5">
      <c r="A10" s="4" t="s">
        <v>79</v>
      </c>
      <c r="B10" s="4" t="s">
        <v>944</v>
      </c>
      <c r="C10" s="4" t="s">
        <v>594</v>
      </c>
    </row>
    <row r="11" spans="1:3" ht="28.5">
      <c r="A11" s="4" t="s">
        <v>941</v>
      </c>
      <c r="B11" s="4" t="s">
        <v>944</v>
      </c>
      <c r="C11" s="4" t="s">
        <v>338</v>
      </c>
    </row>
    <row r="12" spans="1:3" ht="28.5">
      <c r="A12" s="4" t="s">
        <v>350</v>
      </c>
      <c r="B12" s="4" t="s">
        <v>944</v>
      </c>
      <c r="C12" s="4" t="s">
        <v>902</v>
      </c>
    </row>
    <row r="13" spans="1:3" ht="28.5">
      <c r="A13" s="4" t="s">
        <v>100</v>
      </c>
      <c r="B13" s="4" t="s">
        <v>944</v>
      </c>
      <c r="C13" s="4" t="s">
        <v>556</v>
      </c>
    </row>
    <row r="14" spans="1:3" ht="28.5">
      <c r="A14" s="4" t="s">
        <v>474</v>
      </c>
      <c r="B14" s="4" t="s">
        <v>944</v>
      </c>
      <c r="C14" s="4" t="s">
        <v>283</v>
      </c>
    </row>
    <row r="15" spans="1:3" ht="28.5">
      <c r="A15" s="4" t="s">
        <v>233</v>
      </c>
      <c r="B15" s="4" t="s">
        <v>944</v>
      </c>
      <c r="C15" s="4" t="s">
        <v>457</v>
      </c>
    </row>
    <row r="16" spans="1:3" ht="14.25">
      <c r="A16" s="4" t="s">
        <v>498</v>
      </c>
      <c r="B16" s="4" t="s">
        <v>149</v>
      </c>
      <c r="C16" s="4" t="s">
        <v>803</v>
      </c>
    </row>
    <row r="17" spans="1:3" ht="14.25">
      <c r="A17" s="4" t="s">
        <v>897</v>
      </c>
      <c r="B17" s="4" t="s">
        <v>864</v>
      </c>
      <c r="C17" s="12" t="s">
        <v>999</v>
      </c>
    </row>
    <row r="18" spans="1:3" ht="14.25">
      <c r="A18" s="4" t="s">
        <v>392</v>
      </c>
      <c r="B18" s="4" t="s">
        <v>427</v>
      </c>
      <c r="C18" s="7" t="str">
        <f>HYPERLINK("http://www.vanderbilt.edu/vicb","www.vanderbilt.edu/vicb")</f>
        <v>www.vanderbilt.edu/vicb</v>
      </c>
    </row>
    <row r="19" spans="1:3" ht="28.5">
      <c r="A19" s="4" t="s">
        <v>775</v>
      </c>
      <c r="B19" s="4" t="s">
        <v>971</v>
      </c>
      <c r="C19" s="7" t="str">
        <f>HYPERLINK("http://www.sloankettering.edu/","www.sloankettering.edu")</f>
        <v>www.sloankettering.edu</v>
      </c>
    </row>
    <row r="20" spans="1:3" ht="14.25">
      <c r="A20" s="4" t="s">
        <v>431</v>
      </c>
      <c r="B20" s="4" t="s">
        <v>1136</v>
      </c>
      <c r="C20" s="7" t="str">
        <f>HYPERLINK("http://www.amgenscholars.com/","www.amgenscholars.com")</f>
        <v>www.amgenscholars.com</v>
      </c>
    </row>
    <row r="21" spans="1:3" ht="14.25">
      <c r="A21" s="4" t="s">
        <v>805</v>
      </c>
      <c r="B21" s="4" t="s">
        <v>293</v>
      </c>
      <c r="C21" s="7" t="str">
        <f>HYPERLINK("http://www.biomed.emory.edu/","www.biomed.emory.edu")</f>
        <v>www.biomed.emory.edu</v>
      </c>
    </row>
    <row r="22" spans="1:3" ht="14.25">
      <c r="A22" s="4" t="s">
        <v>870</v>
      </c>
      <c r="B22" s="4" t="s">
        <v>932</v>
      </c>
      <c r="C22" s="7" t="str">
        <f>HYPERLINK("http://www.sreb.org/","www.sreb.org")</f>
        <v>www.sreb.org</v>
      </c>
    </row>
    <row r="23" spans="1:3" ht="28.5">
      <c r="A23" s="4" t="s">
        <v>350</v>
      </c>
      <c r="B23" s="4" t="s">
        <v>611</v>
      </c>
      <c r="C23" s="7" t="str">
        <f>HYPERLINK("http://www.biophysics.colorado.edu/","www.biophysics.colorado.edu")</f>
        <v>www.biophysics.colorado.edu</v>
      </c>
    </row>
    <row r="24" spans="1:3" ht="14.25">
      <c r="A24" s="4" t="s">
        <v>731</v>
      </c>
      <c r="B24" s="4" t="s">
        <v>254</v>
      </c>
      <c r="C24" s="7" t="str">
        <f>HYPERLINK("http://heuroscience.med.utah.edu/","http://heuroscience.med.utah.edu")</f>
        <v>http://heuroscience.med.utah.edu</v>
      </c>
    </row>
    <row r="25" spans="1:3" ht="14.25">
      <c r="A25" s="4" t="s">
        <v>432</v>
      </c>
      <c r="B25" s="4" t="s">
        <v>989</v>
      </c>
      <c r="C25" s="7" t="str">
        <f>HYPERLINK("http://sysbio.hardvard.edu/phd","http://sysbio.hardvard.edu/phd")</f>
        <v>http://sysbio.hardvard.edu/phd</v>
      </c>
    </row>
    <row r="26" spans="1:3" ht="14.25">
      <c r="A26" s="4" t="s">
        <v>498</v>
      </c>
      <c r="B26" s="4" t="s">
        <v>717</v>
      </c>
      <c r="C26" s="7" t="str">
        <f>HYPERLINK("http://keck.usc.edu/SummerResearchProgram","http://keck.usc.edu/SummerResearchProgram")</f>
        <v>http://keck.usc.edu/SummerResearchProgram</v>
      </c>
    </row>
    <row r="27" spans="1:3" ht="14.25">
      <c r="A27" s="4" t="s">
        <v>498</v>
      </c>
      <c r="B27" s="4" t="s">
        <v>169</v>
      </c>
      <c r="C27" s="7" t="str">
        <f>HYPERLINK("http://icrc.nci.nih.gov/","http://icrc.nci.nih.gov")</f>
        <v>http://icrc.nci.nih.gov</v>
      </c>
    </row>
    <row r="28" spans="1:3" ht="28.5">
      <c r="A28" s="4" t="s">
        <v>1006</v>
      </c>
      <c r="B28" s="4" t="s">
        <v>280</v>
      </c>
      <c r="C28" s="7" t="s">
        <v>920</v>
      </c>
    </row>
    <row r="29" spans="1:3" ht="15" customHeight="1">
      <c r="A29" s="4" t="s">
        <v>584</v>
      </c>
      <c r="B29" s="4" t="s">
        <v>583</v>
      </c>
      <c r="C29" t="s">
        <v>582</v>
      </c>
    </row>
    <row r="30" spans="1:3" ht="15" customHeight="1">
      <c r="A30" s="4" t="s">
        <v>1198</v>
      </c>
      <c r="B30" s="4" t="s">
        <v>1197</v>
      </c>
      <c r="C30" t="s">
        <v>1199</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H5"/>
  <sheetViews>
    <sheetView zoomScale="90" zoomScaleNormal="90" zoomScalePageLayoutView="0" workbookViewId="0" topLeftCell="A1">
      <pane xSplit="2" topLeftCell="C1" activePane="topRight" state="frozen"/>
      <selection pane="topLeft" activeCell="A1" sqref="A1"/>
      <selection pane="topRight" activeCell="C34" sqref="C34"/>
    </sheetView>
  </sheetViews>
  <sheetFormatPr defaultColWidth="9.140625" defaultRowHeight="12.75"/>
  <cols>
    <col min="1" max="1" width="48.421875" style="0" customWidth="1"/>
    <col min="2" max="2" width="42.7109375" style="0" customWidth="1"/>
    <col min="3" max="3" width="30.7109375" style="0" customWidth="1"/>
    <col min="4" max="4" width="18.7109375" style="0" customWidth="1"/>
    <col min="5" max="5" width="27.7109375" style="0" customWidth="1"/>
    <col min="6" max="6" width="16.7109375" style="0" customWidth="1"/>
    <col min="7" max="7" width="21.7109375" style="0" customWidth="1"/>
    <col min="8" max="8" width="42.7109375" style="0" customWidth="1"/>
  </cols>
  <sheetData>
    <row r="1" spans="1:8" ht="15" customHeight="1">
      <c r="A1" s="39" t="s">
        <v>204</v>
      </c>
      <c r="B1" s="39" t="s">
        <v>1161</v>
      </c>
      <c r="C1" s="39" t="s">
        <v>143</v>
      </c>
      <c r="D1" s="39" t="s">
        <v>328</v>
      </c>
      <c r="E1" s="40" t="s">
        <v>885</v>
      </c>
      <c r="F1" s="41" t="s">
        <v>619</v>
      </c>
      <c r="G1" s="39" t="s">
        <v>180</v>
      </c>
      <c r="H1" s="39" t="s">
        <v>67</v>
      </c>
    </row>
    <row r="2" spans="1:8" ht="38.25">
      <c r="A2" s="18" t="s">
        <v>1466</v>
      </c>
      <c r="B2" s="18" t="s">
        <v>1467</v>
      </c>
      <c r="C2" s="18" t="s">
        <v>1471</v>
      </c>
      <c r="D2" s="18" t="s">
        <v>1468</v>
      </c>
      <c r="E2" s="23">
        <v>41249</v>
      </c>
      <c r="F2" s="18" t="s">
        <v>1469</v>
      </c>
      <c r="G2" s="43" t="s">
        <v>1470</v>
      </c>
      <c r="H2" s="22" t="s">
        <v>920</v>
      </c>
    </row>
    <row r="3" spans="1:8" s="18" customFormat="1" ht="38.25">
      <c r="A3" s="18" t="s">
        <v>1442</v>
      </c>
      <c r="B3" s="18" t="s">
        <v>1443</v>
      </c>
      <c r="C3" s="18" t="s">
        <v>1448</v>
      </c>
      <c r="D3" s="18" t="s">
        <v>1447</v>
      </c>
      <c r="E3" s="23">
        <v>41333</v>
      </c>
      <c r="F3" s="18" t="s">
        <v>1444</v>
      </c>
      <c r="G3" s="18" t="s">
        <v>1445</v>
      </c>
      <c r="H3" s="22" t="s">
        <v>1446</v>
      </c>
    </row>
    <row r="4" spans="1:8" s="18" customFormat="1" ht="63" customHeight="1">
      <c r="A4" s="18" t="s">
        <v>1449</v>
      </c>
      <c r="B4" s="18" t="s">
        <v>1450</v>
      </c>
      <c r="C4" s="18" t="s">
        <v>1448</v>
      </c>
      <c r="D4" s="18" t="s">
        <v>1451</v>
      </c>
      <c r="E4" s="23">
        <v>41305</v>
      </c>
      <c r="F4" s="18" t="s">
        <v>1452</v>
      </c>
      <c r="G4" s="18" t="s">
        <v>1453</v>
      </c>
      <c r="H4" s="22" t="s">
        <v>1454</v>
      </c>
    </row>
    <row r="5" spans="1:8" s="18" customFormat="1" ht="63.75" customHeight="1">
      <c r="A5" s="14" t="s">
        <v>1436</v>
      </c>
      <c r="B5" s="14" t="s">
        <v>1437</v>
      </c>
      <c r="C5" s="14" t="s">
        <v>386</v>
      </c>
      <c r="D5" s="14" t="s">
        <v>1438</v>
      </c>
      <c r="E5" s="35">
        <v>41250</v>
      </c>
      <c r="F5" s="20" t="s">
        <v>1439</v>
      </c>
      <c r="G5" s="14" t="s">
        <v>1440</v>
      </c>
      <c r="H5" s="36" t="s">
        <v>1441</v>
      </c>
    </row>
  </sheetData>
  <sheetProtection/>
  <hyperlinks>
    <hyperlink ref="H5" r:id="rId1" display="http://www.bact.wisc.edu/programs_ires.php"/>
    <hyperlink ref="H3" r:id="rId2" display="www.ots.ac.cr/napire"/>
    <hyperlink ref="H4" r:id="rId3" display="www.ots.ac.cr/re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pane xSplit="2" topLeftCell="C1" activePane="topRight" state="frozen"/>
      <selection pane="topLeft" activeCell="A1" sqref="A1"/>
      <selection pane="topRight" activeCell="A1" sqref="A1:H1"/>
    </sheetView>
  </sheetViews>
  <sheetFormatPr defaultColWidth="9.140625" defaultRowHeight="12.75"/>
  <cols>
    <col min="1" max="1" width="45.7109375" style="0" customWidth="1"/>
    <col min="2" max="2" width="37.00390625" style="0" customWidth="1"/>
    <col min="3" max="3" width="21.140625" style="0" customWidth="1"/>
    <col min="4" max="4" width="21.28125" style="0" customWidth="1"/>
    <col min="5" max="5" width="15.00390625" style="0" customWidth="1"/>
    <col min="6" max="6" width="16.140625" style="0" customWidth="1"/>
    <col min="7" max="7" width="18.8515625" style="0" customWidth="1"/>
    <col min="8" max="8" width="27.57421875" style="0" customWidth="1"/>
  </cols>
  <sheetData>
    <row r="1" spans="1:8" s="37" customFormat="1" ht="15" customHeight="1">
      <c r="A1" s="39" t="s">
        <v>204</v>
      </c>
      <c r="B1" s="39" t="s">
        <v>1161</v>
      </c>
      <c r="C1" s="39" t="s">
        <v>143</v>
      </c>
      <c r="D1" s="39" t="s">
        <v>328</v>
      </c>
      <c r="E1" s="40" t="s">
        <v>885</v>
      </c>
      <c r="F1" s="41" t="s">
        <v>619</v>
      </c>
      <c r="G1" s="39" t="s">
        <v>180</v>
      </c>
      <c r="H1" s="39" t="s">
        <v>67</v>
      </c>
    </row>
    <row r="2" spans="1:8" ht="25.5">
      <c r="A2" s="61" t="s">
        <v>1576</v>
      </c>
      <c r="B2" t="s">
        <v>1482</v>
      </c>
      <c r="C2" t="s">
        <v>1577</v>
      </c>
      <c r="D2" t="s">
        <v>1150</v>
      </c>
      <c r="E2" s="62">
        <v>41306</v>
      </c>
      <c r="F2" s="18" t="s">
        <v>1578</v>
      </c>
      <c r="G2" t="s">
        <v>209</v>
      </c>
      <c r="H2" t="s">
        <v>1491</v>
      </c>
    </row>
    <row r="3" spans="1:8" ht="63.75">
      <c r="A3" s="19" t="s">
        <v>1495</v>
      </c>
      <c r="B3" s="18" t="s">
        <v>1496</v>
      </c>
      <c r="C3" t="s">
        <v>1044</v>
      </c>
      <c r="D3" t="s">
        <v>1319</v>
      </c>
      <c r="E3" s="62">
        <v>41330</v>
      </c>
      <c r="F3" t="s">
        <v>1464</v>
      </c>
      <c r="G3" t="s">
        <v>1579</v>
      </c>
      <c r="H3" t="s">
        <v>1499</v>
      </c>
    </row>
    <row r="4" spans="1:8" ht="25.5">
      <c r="A4" s="37" t="s">
        <v>1580</v>
      </c>
      <c r="C4" t="s">
        <v>807</v>
      </c>
      <c r="D4" t="s">
        <v>570</v>
      </c>
      <c r="E4" s="62">
        <v>41306</v>
      </c>
      <c r="F4" s="18" t="s">
        <v>1582</v>
      </c>
      <c r="G4" t="s">
        <v>1581</v>
      </c>
      <c r="H4" t="s">
        <v>1230</v>
      </c>
    </row>
    <row r="5" spans="1:8" ht="25.5">
      <c r="A5" s="18" t="s">
        <v>1500</v>
      </c>
      <c r="C5" s="18" t="s">
        <v>324</v>
      </c>
      <c r="D5" t="s">
        <v>1583</v>
      </c>
      <c r="E5" s="62">
        <v>41320</v>
      </c>
      <c r="F5" t="s">
        <v>1584</v>
      </c>
      <c r="G5" s="62" t="s">
        <v>1585</v>
      </c>
      <c r="H5" s="62" t="s">
        <v>1505</v>
      </c>
    </row>
    <row r="6" spans="1:8" ht="28.5">
      <c r="A6" s="19" t="s">
        <v>1586</v>
      </c>
      <c r="C6" t="s">
        <v>181</v>
      </c>
      <c r="D6" t="s">
        <v>1587</v>
      </c>
      <c r="E6" s="62">
        <v>41306</v>
      </c>
      <c r="F6" s="18" t="s">
        <v>1589</v>
      </c>
      <c r="G6" t="s">
        <v>1588</v>
      </c>
      <c r="H6" t="s">
        <v>1510</v>
      </c>
    </row>
    <row r="7" spans="1:8" ht="28.5">
      <c r="A7" s="19" t="s">
        <v>1590</v>
      </c>
      <c r="C7" t="s">
        <v>364</v>
      </c>
      <c r="D7" t="s">
        <v>488</v>
      </c>
      <c r="E7" s="62">
        <v>41309</v>
      </c>
      <c r="F7" s="18" t="s">
        <v>1592</v>
      </c>
      <c r="G7" t="s">
        <v>1591</v>
      </c>
      <c r="H7" t="s">
        <v>1512</v>
      </c>
    </row>
    <row r="8" spans="1:8" ht="25.5">
      <c r="A8" s="37" t="s">
        <v>1513</v>
      </c>
      <c r="C8" t="s">
        <v>410</v>
      </c>
      <c r="D8" t="s">
        <v>948</v>
      </c>
      <c r="E8" s="62">
        <v>41306</v>
      </c>
      <c r="F8" s="18" t="s">
        <v>1593</v>
      </c>
      <c r="G8" t="s">
        <v>1556</v>
      </c>
      <c r="H8" t="s">
        <v>1515</v>
      </c>
    </row>
    <row r="9" spans="1:8" ht="25.5">
      <c r="A9" t="s">
        <v>1594</v>
      </c>
      <c r="C9" s="18" t="s">
        <v>1595</v>
      </c>
      <c r="D9" t="s">
        <v>383</v>
      </c>
      <c r="E9" s="62">
        <v>41334</v>
      </c>
      <c r="F9" s="63">
        <v>3000</v>
      </c>
      <c r="G9" t="s">
        <v>1596</v>
      </c>
      <c r="H9" s="58" t="s">
        <v>1517</v>
      </c>
    </row>
    <row r="10" spans="1:8" ht="38.25">
      <c r="A10" s="19" t="s">
        <v>1518</v>
      </c>
      <c r="C10" t="s">
        <v>1140</v>
      </c>
      <c r="D10" t="s">
        <v>735</v>
      </c>
      <c r="E10" s="62">
        <v>41306</v>
      </c>
      <c r="F10" s="18" t="s">
        <v>1597</v>
      </c>
      <c r="G10" t="s">
        <v>1556</v>
      </c>
      <c r="H10" t="s">
        <v>1522</v>
      </c>
    </row>
  </sheetData>
  <sheetProtection/>
  <hyperlinks>
    <hyperlink ref="H9" r:id="rId1" display="http://www.unmc.edu/com/surp.htm"/>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H5"/>
  <sheetViews>
    <sheetView zoomScalePageLayoutView="0" workbookViewId="0" topLeftCell="A1">
      <pane xSplit="2" topLeftCell="C1" activePane="topRight" state="frozen"/>
      <selection pane="topLeft" activeCell="A1" sqref="A1"/>
      <selection pane="topRight" activeCell="B10" sqref="B10"/>
    </sheetView>
  </sheetViews>
  <sheetFormatPr defaultColWidth="9.140625" defaultRowHeight="12.75"/>
  <cols>
    <col min="1" max="1" width="38.140625" style="0" customWidth="1"/>
    <col min="2" max="2" width="37.57421875" style="0" customWidth="1"/>
    <col min="3" max="3" width="19.140625" style="0" customWidth="1"/>
    <col min="4" max="4" width="17.28125" style="0" customWidth="1"/>
    <col min="5" max="5" width="13.8515625" style="0" customWidth="1"/>
    <col min="6" max="6" width="16.140625" style="0" customWidth="1"/>
    <col min="7" max="7" width="18.421875" style="0" customWidth="1"/>
    <col min="8" max="8" width="36.7109375" style="0" customWidth="1"/>
  </cols>
  <sheetData>
    <row r="1" spans="1:8" ht="15">
      <c r="A1" s="39" t="s">
        <v>204</v>
      </c>
      <c r="B1" s="39" t="s">
        <v>1161</v>
      </c>
      <c r="C1" s="39" t="s">
        <v>143</v>
      </c>
      <c r="D1" s="39" t="s">
        <v>328</v>
      </c>
      <c r="E1" s="40" t="s">
        <v>885</v>
      </c>
      <c r="F1" s="41" t="s">
        <v>619</v>
      </c>
      <c r="G1" s="39" t="s">
        <v>180</v>
      </c>
      <c r="H1" s="39" t="s">
        <v>67</v>
      </c>
    </row>
    <row r="2" spans="1:8" ht="36" customHeight="1">
      <c r="A2" s="77" t="s">
        <v>1696</v>
      </c>
      <c r="B2" s="18" t="s">
        <v>1698</v>
      </c>
      <c r="C2" s="18" t="s">
        <v>1697</v>
      </c>
      <c r="D2" s="18" t="s">
        <v>1469</v>
      </c>
      <c r="E2" s="23">
        <v>41316</v>
      </c>
      <c r="F2" s="18" t="s">
        <v>1699</v>
      </c>
      <c r="G2" s="18" t="s">
        <v>209</v>
      </c>
      <c r="H2" s="18" t="s">
        <v>1700</v>
      </c>
    </row>
    <row r="3" spans="1:8" s="18" customFormat="1" ht="38.25">
      <c r="A3" s="18" t="s">
        <v>1701</v>
      </c>
      <c r="B3" s="18" t="s">
        <v>1702</v>
      </c>
      <c r="C3" s="18" t="s">
        <v>706</v>
      </c>
      <c r="D3" s="18" t="s">
        <v>1703</v>
      </c>
      <c r="E3" s="23">
        <v>41334</v>
      </c>
      <c r="F3" s="18" t="s">
        <v>1704</v>
      </c>
      <c r="G3" s="18" t="s">
        <v>1115</v>
      </c>
      <c r="H3" s="22" t="s">
        <v>1705</v>
      </c>
    </row>
    <row r="4" spans="1:8" s="18" customFormat="1" ht="51">
      <c r="A4" s="18" t="s">
        <v>1706</v>
      </c>
      <c r="C4" s="18" t="s">
        <v>706</v>
      </c>
      <c r="D4" s="18" t="s">
        <v>1703</v>
      </c>
      <c r="E4" s="23">
        <v>41334</v>
      </c>
      <c r="F4" s="18" t="s">
        <v>1708</v>
      </c>
      <c r="G4" s="18" t="s">
        <v>1709</v>
      </c>
      <c r="H4" s="22" t="s">
        <v>1707</v>
      </c>
    </row>
    <row r="5" ht="12.75">
      <c r="E5" s="62"/>
    </row>
  </sheetData>
  <sheetProtection/>
  <hyperlinks>
    <hyperlink ref="H3" r:id="rId1" display="http://www.medstudent.ucla.edu/offices/aeo/prep.cfm"/>
    <hyperlink ref="H4" r:id="rId2" display="http://www.smdep.org/"/>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mbrsstudent</dc:creator>
  <cp:keywords/>
  <dc:description/>
  <cp:lastModifiedBy>Student</cp:lastModifiedBy>
  <dcterms:created xsi:type="dcterms:W3CDTF">2011-09-19T18:10:37Z</dcterms:created>
  <dcterms:modified xsi:type="dcterms:W3CDTF">2014-04-09T19:49:30Z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